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345" windowWidth="11805" windowHeight="3165" tabRatio="495"/>
  </bookViews>
  <sheets>
    <sheet name="Доходы" sheetId="41" r:id="rId1"/>
  </sheets>
  <definedNames>
    <definedName name="_Date_" localSheetId="0">Доходы!#REF!</definedName>
    <definedName name="_Date_">#REF!</definedName>
    <definedName name="_Otchet_Period_Source__AT_ObjectName" localSheetId="0">Доходы!#REF!</definedName>
    <definedName name="_Otchet_Period_Source__AT_ObjectName">#REF!</definedName>
    <definedName name="_Period_" localSheetId="0">Доходы!#REF!</definedName>
    <definedName name="_Period_">#REF!</definedName>
    <definedName name="_xlnm._FilterDatabase" localSheetId="0" hidden="1">Доходы!$A$4:$AF$333</definedName>
    <definedName name="а" localSheetId="0">#REF!</definedName>
    <definedName name="а">#REF!</definedName>
    <definedName name="ааа">#REF!</definedName>
    <definedName name="аааа" localSheetId="0">#REF!</definedName>
    <definedName name="аааа">#REF!</definedName>
    <definedName name="б" localSheetId="0">#REF!</definedName>
    <definedName name="б">#REF!</definedName>
    <definedName name="ддд">#REF!</definedName>
    <definedName name="ддж" localSheetId="0">#REF!</definedName>
    <definedName name="ддж">#REF!</definedName>
    <definedName name="дох" localSheetId="0">#REF!</definedName>
    <definedName name="дох">#REF!</definedName>
    <definedName name="доход" localSheetId="0">#REF!</definedName>
    <definedName name="доход">#REF!</definedName>
    <definedName name="доходы" localSheetId="0">#REF!</definedName>
    <definedName name="доходы">#REF!</definedName>
    <definedName name="доходы22222">#REF!</definedName>
    <definedName name="ееееееее" localSheetId="0">#REF!</definedName>
    <definedName name="ееееееее">#REF!</definedName>
    <definedName name="_xlnm.Print_Titles" localSheetId="0">Доходы!$3:$4</definedName>
    <definedName name="Л" localSheetId="0">#REF!</definedName>
    <definedName name="Л">#REF!</definedName>
    <definedName name="ман" localSheetId="0">#REF!</definedName>
    <definedName name="ман">#REF!</definedName>
    <definedName name="пррнн" localSheetId="0">#REF!</definedName>
    <definedName name="пррнн">#REF!</definedName>
    <definedName name="ю" localSheetId="0">#REF!</definedName>
    <definedName name="ю">#REF!</definedName>
    <definedName name="я" localSheetId="0">#REF!</definedName>
    <definedName name="я">#REF!</definedName>
    <definedName name="яя" localSheetId="0">#REF!</definedName>
    <definedName name="яя">#REF!</definedName>
  </definedNames>
  <calcPr calcId="145621" fullPrecision="0"/>
</workbook>
</file>

<file path=xl/calcChain.xml><?xml version="1.0" encoding="utf-8"?>
<calcChain xmlns="http://schemas.openxmlformats.org/spreadsheetml/2006/main">
  <c r="G332" i="41" l="1"/>
  <c r="F332" i="41"/>
  <c r="G331" i="41"/>
  <c r="F331" i="41"/>
  <c r="G330" i="41"/>
  <c r="F330" i="41"/>
  <c r="G329" i="41"/>
  <c r="F329" i="41"/>
  <c r="G328" i="41"/>
  <c r="F328" i="41"/>
  <c r="G327" i="41"/>
  <c r="F327" i="41"/>
  <c r="G326" i="41"/>
  <c r="F326" i="41"/>
  <c r="G325" i="41"/>
  <c r="F325" i="41"/>
  <c r="G324" i="41"/>
  <c r="F324" i="41"/>
  <c r="G323" i="41"/>
  <c r="F323" i="41"/>
  <c r="G322" i="41"/>
  <c r="F322" i="41"/>
  <c r="G321" i="41"/>
  <c r="F321" i="41"/>
  <c r="G320" i="41"/>
  <c r="F320" i="41"/>
  <c r="G319" i="41"/>
  <c r="F319" i="41"/>
  <c r="G318" i="41"/>
  <c r="F318" i="41"/>
  <c r="G317" i="41"/>
  <c r="F317" i="41"/>
  <c r="G316" i="41"/>
  <c r="F316" i="41"/>
  <c r="G315" i="41"/>
  <c r="F315" i="41"/>
  <c r="G314" i="41"/>
  <c r="F314" i="41"/>
  <c r="G313" i="41"/>
  <c r="F313" i="41"/>
  <c r="G312" i="41"/>
  <c r="F312" i="41"/>
  <c r="G311" i="41"/>
  <c r="E311" i="41"/>
  <c r="D311" i="41"/>
  <c r="D310" i="41" s="1"/>
  <c r="G310" i="41" s="1"/>
  <c r="C311" i="41"/>
  <c r="E310" i="41"/>
  <c r="G309" i="41"/>
  <c r="F309" i="41"/>
  <c r="G308" i="41"/>
  <c r="F308" i="41"/>
  <c r="G307" i="41"/>
  <c r="F307" i="41"/>
  <c r="G306" i="41"/>
  <c r="E306" i="41"/>
  <c r="D306" i="41"/>
  <c r="D305" i="41" s="1"/>
  <c r="G305" i="41" s="1"/>
  <c r="C306" i="41"/>
  <c r="E305" i="41"/>
  <c r="G304" i="41"/>
  <c r="F304" i="41"/>
  <c r="G303" i="41"/>
  <c r="F303" i="41"/>
  <c r="G302" i="41"/>
  <c r="F302" i="41"/>
  <c r="G301" i="41"/>
  <c r="F301" i="41"/>
  <c r="G300" i="41"/>
  <c r="F300" i="41"/>
  <c r="G299" i="41"/>
  <c r="F299" i="41"/>
  <c r="G298" i="41"/>
  <c r="F298" i="41"/>
  <c r="G297" i="41"/>
  <c r="E297" i="41"/>
  <c r="D297" i="41"/>
  <c r="D296" i="41" s="1"/>
  <c r="C297" i="41"/>
  <c r="E296" i="41"/>
  <c r="E295" i="41" s="1"/>
  <c r="G294" i="41"/>
  <c r="F294" i="41"/>
  <c r="E293" i="41"/>
  <c r="F293" i="41" s="1"/>
  <c r="D293" i="41"/>
  <c r="C293" i="41"/>
  <c r="E292" i="41"/>
  <c r="F292" i="41" s="1"/>
  <c r="C292" i="41"/>
  <c r="G291" i="41"/>
  <c r="F291" i="41"/>
  <c r="G290" i="41"/>
  <c r="F290" i="41"/>
  <c r="G289" i="41"/>
  <c r="F289" i="41"/>
  <c r="E288" i="41"/>
  <c r="F288" i="41" s="1"/>
  <c r="D288" i="41"/>
  <c r="C288" i="41"/>
  <c r="E287" i="41"/>
  <c r="F287" i="41" s="1"/>
  <c r="C287" i="41"/>
  <c r="G286" i="41"/>
  <c r="F286" i="41"/>
  <c r="D285" i="41"/>
  <c r="G285" i="41" s="1"/>
  <c r="C285" i="41"/>
  <c r="F285" i="41" s="1"/>
  <c r="G284" i="41"/>
  <c r="F284" i="41"/>
  <c r="G283" i="41"/>
  <c r="F283" i="41"/>
  <c r="E282" i="41"/>
  <c r="F282" i="41" s="1"/>
  <c r="D282" i="41"/>
  <c r="C282" i="41"/>
  <c r="G281" i="41"/>
  <c r="F281" i="41"/>
  <c r="E280" i="41"/>
  <c r="D280" i="41"/>
  <c r="D275" i="41" s="1"/>
  <c r="C280" i="41"/>
  <c r="F280" i="41" s="1"/>
  <c r="G279" i="41"/>
  <c r="F279" i="41"/>
  <c r="G278" i="41"/>
  <c r="F278" i="41"/>
  <c r="E278" i="41"/>
  <c r="D278" i="41"/>
  <c r="C278" i="41"/>
  <c r="G277" i="41"/>
  <c r="F277" i="41"/>
  <c r="E276" i="41"/>
  <c r="D276" i="41"/>
  <c r="C276" i="41"/>
  <c r="C275" i="41"/>
  <c r="G274" i="41"/>
  <c r="F274" i="41"/>
  <c r="G273" i="41"/>
  <c r="F273" i="41"/>
  <c r="E272" i="41"/>
  <c r="D272" i="41"/>
  <c r="G272" i="41" s="1"/>
  <c r="C272" i="41"/>
  <c r="F272" i="41" s="1"/>
  <c r="G271" i="41"/>
  <c r="F271" i="41"/>
  <c r="G270" i="41"/>
  <c r="F270" i="41"/>
  <c r="E270" i="41"/>
  <c r="D270" i="41"/>
  <c r="C270" i="41"/>
  <c r="G269" i="41"/>
  <c r="F269" i="41"/>
  <c r="E268" i="41"/>
  <c r="G268" i="41" s="1"/>
  <c r="D268" i="41"/>
  <c r="C268" i="41"/>
  <c r="G267" i="41"/>
  <c r="F267" i="41"/>
  <c r="E266" i="41"/>
  <c r="F266" i="41" s="1"/>
  <c r="D266" i="41"/>
  <c r="C266" i="41"/>
  <c r="G265" i="41"/>
  <c r="F265" i="41"/>
  <c r="E264" i="41"/>
  <c r="D264" i="41"/>
  <c r="G264" i="41" s="1"/>
  <c r="C264" i="41"/>
  <c r="F264" i="41" s="1"/>
  <c r="G263" i="41"/>
  <c r="F263" i="41"/>
  <c r="G262" i="41"/>
  <c r="F262" i="41"/>
  <c r="E262" i="41"/>
  <c r="D262" i="41"/>
  <c r="C262" i="41"/>
  <c r="G261" i="41"/>
  <c r="F261" i="41"/>
  <c r="E260" i="41"/>
  <c r="G260" i="41" s="1"/>
  <c r="D260" i="41"/>
  <c r="C260" i="41"/>
  <c r="G259" i="41"/>
  <c r="F259" i="41"/>
  <c r="E258" i="41"/>
  <c r="F258" i="41" s="1"/>
  <c r="D258" i="41"/>
  <c r="C258" i="41"/>
  <c r="G257" i="41"/>
  <c r="F257" i="41"/>
  <c r="E256" i="41"/>
  <c r="D256" i="41"/>
  <c r="G256" i="41" s="1"/>
  <c r="C256" i="41"/>
  <c r="F256" i="41" s="1"/>
  <c r="G255" i="41"/>
  <c r="F255" i="41"/>
  <c r="G254" i="41"/>
  <c r="F254" i="41"/>
  <c r="E254" i="41"/>
  <c r="D254" i="41"/>
  <c r="C254" i="41"/>
  <c r="G253" i="41"/>
  <c r="F253" i="41"/>
  <c r="F252" i="41"/>
  <c r="D252" i="41"/>
  <c r="G252" i="41" s="1"/>
  <c r="C252" i="41"/>
  <c r="G251" i="41"/>
  <c r="F251" i="41"/>
  <c r="G250" i="41"/>
  <c r="E250" i="41"/>
  <c r="D250" i="41"/>
  <c r="C250" i="41"/>
  <c r="F250" i="41" s="1"/>
  <c r="G249" i="41"/>
  <c r="F249" i="41"/>
  <c r="G248" i="41"/>
  <c r="F248" i="41"/>
  <c r="E248" i="41"/>
  <c r="D248" i="41"/>
  <c r="C248" i="41"/>
  <c r="G247" i="41"/>
  <c r="F247" i="41"/>
  <c r="F246" i="41"/>
  <c r="E246" i="41"/>
  <c r="G246" i="41" s="1"/>
  <c r="D246" i="41"/>
  <c r="C246" i="41"/>
  <c r="G245" i="41"/>
  <c r="F245" i="41"/>
  <c r="E244" i="41"/>
  <c r="F244" i="41" s="1"/>
  <c r="D244" i="41"/>
  <c r="G244" i="41" s="1"/>
  <c r="C244" i="41"/>
  <c r="G243" i="41"/>
  <c r="F243" i="41"/>
  <c r="G242" i="41"/>
  <c r="D242" i="41"/>
  <c r="C242" i="41"/>
  <c r="G241" i="41"/>
  <c r="F241" i="41"/>
  <c r="F240" i="41"/>
  <c r="E240" i="41"/>
  <c r="G240" i="41" s="1"/>
  <c r="D240" i="41"/>
  <c r="C240" i="41"/>
  <c r="G239" i="41"/>
  <c r="F239" i="41"/>
  <c r="E238" i="41"/>
  <c r="F238" i="41" s="1"/>
  <c r="D238" i="41"/>
  <c r="C238" i="41"/>
  <c r="G236" i="41"/>
  <c r="F236" i="41"/>
  <c r="D235" i="41"/>
  <c r="G235" i="41" s="1"/>
  <c r="C235" i="41"/>
  <c r="F235" i="41" s="1"/>
  <c r="G234" i="41"/>
  <c r="F234" i="41"/>
  <c r="G233" i="41"/>
  <c r="F233" i="41"/>
  <c r="E233" i="41"/>
  <c r="G232" i="41"/>
  <c r="F232" i="41"/>
  <c r="E231" i="41"/>
  <c r="D231" i="41"/>
  <c r="G231" i="41" s="1"/>
  <c r="C231" i="41"/>
  <c r="F231" i="41" s="1"/>
  <c r="G230" i="41"/>
  <c r="F230" i="41"/>
  <c r="G229" i="41"/>
  <c r="F229" i="41"/>
  <c r="G228" i="41"/>
  <c r="F228" i="41"/>
  <c r="G227" i="41"/>
  <c r="F227" i="41"/>
  <c r="G226" i="41"/>
  <c r="F226" i="41"/>
  <c r="G225" i="41"/>
  <c r="F225" i="41"/>
  <c r="E224" i="41"/>
  <c r="F224" i="41" s="1"/>
  <c r="D224" i="41"/>
  <c r="G224" i="41" s="1"/>
  <c r="C224" i="41"/>
  <c r="G223" i="41"/>
  <c r="F223" i="41"/>
  <c r="G222" i="41"/>
  <c r="E222" i="41"/>
  <c r="D222" i="41"/>
  <c r="C222" i="41"/>
  <c r="F222" i="41" s="1"/>
  <c r="G221" i="41"/>
  <c r="F221" i="41"/>
  <c r="G220" i="41"/>
  <c r="F220" i="41"/>
  <c r="E220" i="41"/>
  <c r="D220" i="41"/>
  <c r="C220" i="41"/>
  <c r="G219" i="41"/>
  <c r="F219" i="41"/>
  <c r="F218" i="41"/>
  <c r="E218" i="41"/>
  <c r="G218" i="41" s="1"/>
  <c r="D218" i="41"/>
  <c r="C218" i="41"/>
  <c r="G217" i="41"/>
  <c r="F217" i="41"/>
  <c r="E216" i="41"/>
  <c r="F216" i="41" s="1"/>
  <c r="D216" i="41"/>
  <c r="G216" i="41" s="1"/>
  <c r="C216" i="41"/>
  <c r="G215" i="41"/>
  <c r="F215" i="41"/>
  <c r="G214" i="41"/>
  <c r="F214" i="41"/>
  <c r="E214" i="41"/>
  <c r="G213" i="41"/>
  <c r="F213" i="41"/>
  <c r="E212" i="41"/>
  <c r="F212" i="41" s="1"/>
  <c r="D212" i="41"/>
  <c r="C212" i="41"/>
  <c r="G211" i="41"/>
  <c r="F211" i="41"/>
  <c r="G210" i="41"/>
  <c r="F210" i="41"/>
  <c r="G209" i="41"/>
  <c r="F209" i="41"/>
  <c r="G208" i="41"/>
  <c r="F208" i="41"/>
  <c r="G207" i="41"/>
  <c r="F207" i="41"/>
  <c r="G206" i="41"/>
  <c r="F206" i="41"/>
  <c r="E205" i="41"/>
  <c r="G205" i="41" s="1"/>
  <c r="D205" i="41"/>
  <c r="C205" i="41"/>
  <c r="G204" i="41"/>
  <c r="F204" i="41"/>
  <c r="E203" i="41"/>
  <c r="F203" i="41" s="1"/>
  <c r="D203" i="41"/>
  <c r="C203" i="41"/>
  <c r="G202" i="41"/>
  <c r="F202" i="41"/>
  <c r="G201" i="41"/>
  <c r="F201" i="41"/>
  <c r="F200" i="41"/>
  <c r="E200" i="41"/>
  <c r="G200" i="41" s="1"/>
  <c r="D200" i="41"/>
  <c r="C200" i="41"/>
  <c r="G199" i="41"/>
  <c r="F199" i="41"/>
  <c r="G198" i="41"/>
  <c r="F198" i="41"/>
  <c r="G197" i="41"/>
  <c r="E197" i="41"/>
  <c r="D197" i="41"/>
  <c r="C197" i="41"/>
  <c r="F197" i="41" s="1"/>
  <c r="G196" i="41"/>
  <c r="F196" i="41"/>
  <c r="E195" i="41"/>
  <c r="D195" i="41"/>
  <c r="C195" i="41"/>
  <c r="G191" i="41"/>
  <c r="F191" i="41"/>
  <c r="E190" i="41"/>
  <c r="D190" i="41"/>
  <c r="G190" i="41" s="1"/>
  <c r="C190" i="41"/>
  <c r="F190" i="41" s="1"/>
  <c r="G189" i="41"/>
  <c r="F189" i="41"/>
  <c r="G188" i="41"/>
  <c r="F188" i="41"/>
  <c r="E188" i="41"/>
  <c r="D188" i="41"/>
  <c r="C188" i="41"/>
  <c r="E187" i="41"/>
  <c r="G186" i="41"/>
  <c r="F186" i="41"/>
  <c r="G185" i="41"/>
  <c r="F185" i="41"/>
  <c r="E185" i="41"/>
  <c r="D185" i="41"/>
  <c r="C185" i="41"/>
  <c r="G184" i="41"/>
  <c r="F184" i="41"/>
  <c r="G183" i="41"/>
  <c r="F183" i="41"/>
  <c r="E183" i="41"/>
  <c r="G182" i="41"/>
  <c r="F182" i="41"/>
  <c r="G181" i="41"/>
  <c r="F181" i="41"/>
  <c r="E181" i="41"/>
  <c r="D181" i="41"/>
  <c r="C181" i="41"/>
  <c r="G180" i="41"/>
  <c r="F180" i="41"/>
  <c r="E179" i="41"/>
  <c r="G179" i="41" s="1"/>
  <c r="D179" i="41"/>
  <c r="C179" i="41"/>
  <c r="G178" i="41"/>
  <c r="F178" i="41"/>
  <c r="E177" i="41"/>
  <c r="F177" i="41" s="1"/>
  <c r="D177" i="41"/>
  <c r="G177" i="41" s="1"/>
  <c r="C177" i="41"/>
  <c r="G176" i="41"/>
  <c r="F176" i="41"/>
  <c r="G175" i="41"/>
  <c r="F175" i="41"/>
  <c r="E174" i="41"/>
  <c r="F174" i="41" s="1"/>
  <c r="D174" i="41"/>
  <c r="C174" i="41"/>
  <c r="D173" i="41"/>
  <c r="C173" i="41"/>
  <c r="G172" i="41"/>
  <c r="F172" i="41"/>
  <c r="G171" i="41"/>
  <c r="F171" i="41"/>
  <c r="G170" i="41"/>
  <c r="F170" i="41"/>
  <c r="G169" i="41"/>
  <c r="F169" i="41"/>
  <c r="E169" i="41"/>
  <c r="F168" i="41"/>
  <c r="E168" i="41"/>
  <c r="D168" i="41"/>
  <c r="G168" i="41" s="1"/>
  <c r="C168" i="41"/>
  <c r="G167" i="41"/>
  <c r="F167" i="41"/>
  <c r="E166" i="41"/>
  <c r="D166" i="41"/>
  <c r="G166" i="41" s="1"/>
  <c r="C166" i="41"/>
  <c r="F166" i="41" s="1"/>
  <c r="G165" i="41"/>
  <c r="F165" i="41"/>
  <c r="G164" i="41"/>
  <c r="F164" i="41"/>
  <c r="E163" i="41"/>
  <c r="F163" i="41" s="1"/>
  <c r="D163" i="41"/>
  <c r="G163" i="41" s="1"/>
  <c r="C163" i="41"/>
  <c r="G162" i="41"/>
  <c r="F162" i="41"/>
  <c r="E161" i="41"/>
  <c r="D161" i="41"/>
  <c r="D160" i="41" s="1"/>
  <c r="C161" i="41"/>
  <c r="G159" i="41"/>
  <c r="F159" i="41"/>
  <c r="E158" i="41"/>
  <c r="D158" i="41"/>
  <c r="G158" i="41" s="1"/>
  <c r="C158" i="41"/>
  <c r="E157" i="41"/>
  <c r="G156" i="41"/>
  <c r="F156" i="41"/>
  <c r="E155" i="41"/>
  <c r="D155" i="41"/>
  <c r="D154" i="41" s="1"/>
  <c r="C155" i="41"/>
  <c r="E154" i="41"/>
  <c r="G153" i="41"/>
  <c r="F153" i="41"/>
  <c r="G152" i="41"/>
  <c r="F152" i="41"/>
  <c r="F151" i="41"/>
  <c r="E151" i="41"/>
  <c r="D151" i="41"/>
  <c r="C151" i="41"/>
  <c r="D150" i="41"/>
  <c r="C150" i="41"/>
  <c r="G149" i="41"/>
  <c r="F149" i="41"/>
  <c r="E148" i="41"/>
  <c r="D148" i="41"/>
  <c r="C148" i="41"/>
  <c r="G146" i="41"/>
  <c r="F146" i="41"/>
  <c r="E145" i="41"/>
  <c r="G145" i="41" s="1"/>
  <c r="D145" i="41"/>
  <c r="C145" i="41"/>
  <c r="G144" i="41"/>
  <c r="F144" i="41"/>
  <c r="E143" i="41"/>
  <c r="F143" i="41" s="1"/>
  <c r="D143" i="41"/>
  <c r="C143" i="41"/>
  <c r="C142" i="41"/>
  <c r="G141" i="41"/>
  <c r="F141" i="41"/>
  <c r="E140" i="41"/>
  <c r="F140" i="41" s="1"/>
  <c r="D140" i="41"/>
  <c r="C140" i="41"/>
  <c r="G139" i="41"/>
  <c r="F139" i="41"/>
  <c r="E138" i="41"/>
  <c r="D138" i="41"/>
  <c r="G138" i="41" s="1"/>
  <c r="C138" i="41"/>
  <c r="G137" i="41"/>
  <c r="F137" i="41"/>
  <c r="G136" i="41"/>
  <c r="E136" i="41"/>
  <c r="D136" i="41"/>
  <c r="C136" i="41"/>
  <c r="F136" i="41" s="1"/>
  <c r="G135" i="41"/>
  <c r="F135" i="41"/>
  <c r="G134" i="41"/>
  <c r="F134" i="41"/>
  <c r="G133" i="41"/>
  <c r="F133" i="41"/>
  <c r="E132" i="41"/>
  <c r="G130" i="41"/>
  <c r="F130" i="41"/>
  <c r="G129" i="41"/>
  <c r="F129" i="41"/>
  <c r="E129" i="41"/>
  <c r="E124" i="41" s="1"/>
  <c r="G128" i="41"/>
  <c r="F128" i="41"/>
  <c r="G127" i="41"/>
  <c r="F127" i="41"/>
  <c r="G126" i="41"/>
  <c r="F126" i="41"/>
  <c r="G125" i="41"/>
  <c r="F125" i="41"/>
  <c r="E125" i="41"/>
  <c r="D125" i="41"/>
  <c r="C125" i="41"/>
  <c r="C124" i="41" s="1"/>
  <c r="F124" i="41" s="1"/>
  <c r="G124" i="41"/>
  <c r="D124" i="41"/>
  <c r="G123" i="41"/>
  <c r="F123" i="41"/>
  <c r="G122" i="41"/>
  <c r="E122" i="41"/>
  <c r="D122" i="41"/>
  <c r="C122" i="41"/>
  <c r="F122" i="41" s="1"/>
  <c r="G121" i="41"/>
  <c r="F121" i="41"/>
  <c r="F120" i="41"/>
  <c r="E120" i="41"/>
  <c r="D120" i="41"/>
  <c r="C120" i="41"/>
  <c r="G119" i="41"/>
  <c r="F119" i="41"/>
  <c r="G118" i="41"/>
  <c r="F118" i="41"/>
  <c r="G117" i="41"/>
  <c r="E117" i="41"/>
  <c r="D117" i="41"/>
  <c r="C117" i="41"/>
  <c r="F117" i="41" s="1"/>
  <c r="D116" i="41"/>
  <c r="G115" i="41"/>
  <c r="F115" i="41"/>
  <c r="G114" i="41"/>
  <c r="F114" i="41"/>
  <c r="G113" i="41"/>
  <c r="F113" i="41"/>
  <c r="G112" i="41"/>
  <c r="F112" i="41"/>
  <c r="G111" i="41"/>
  <c r="F111" i="41"/>
  <c r="G110" i="41"/>
  <c r="F110" i="41"/>
  <c r="G109" i="41"/>
  <c r="F109" i="41"/>
  <c r="G108" i="41"/>
  <c r="F108" i="41"/>
  <c r="E107" i="41"/>
  <c r="F107" i="41" s="1"/>
  <c r="D107" i="41"/>
  <c r="C107" i="41"/>
  <c r="G105" i="41"/>
  <c r="F105" i="41"/>
  <c r="E104" i="41"/>
  <c r="F104" i="41" s="1"/>
  <c r="D104" i="41"/>
  <c r="C104" i="41"/>
  <c r="C103" i="41"/>
  <c r="G102" i="41"/>
  <c r="F102" i="41"/>
  <c r="E101" i="41"/>
  <c r="F101" i="41" s="1"/>
  <c r="D101" i="41"/>
  <c r="C101" i="41"/>
  <c r="E100" i="41"/>
  <c r="F100" i="41" s="1"/>
  <c r="C100" i="41"/>
  <c r="G99" i="41"/>
  <c r="F99" i="41"/>
  <c r="E98" i="41"/>
  <c r="D98" i="41"/>
  <c r="G98" i="41" s="1"/>
  <c r="C98" i="41"/>
  <c r="G97" i="41"/>
  <c r="F97" i="41"/>
  <c r="G96" i="41"/>
  <c r="E96" i="41"/>
  <c r="D96" i="41"/>
  <c r="C96" i="41"/>
  <c r="F96" i="41" s="1"/>
  <c r="G95" i="41"/>
  <c r="F95" i="41"/>
  <c r="G94" i="41"/>
  <c r="F94" i="41"/>
  <c r="E94" i="41"/>
  <c r="D94" i="41"/>
  <c r="C94" i="41"/>
  <c r="D93" i="41"/>
  <c r="G92" i="41"/>
  <c r="F92" i="41"/>
  <c r="G91" i="41"/>
  <c r="E91" i="41"/>
  <c r="D91" i="41"/>
  <c r="C91" i="41"/>
  <c r="F91" i="41" s="1"/>
  <c r="G90" i="41"/>
  <c r="F90" i="41"/>
  <c r="G89" i="41"/>
  <c r="F89" i="41"/>
  <c r="E89" i="41"/>
  <c r="D89" i="41"/>
  <c r="C89" i="41"/>
  <c r="G88" i="41"/>
  <c r="F88" i="41"/>
  <c r="E87" i="41"/>
  <c r="F87" i="41" s="1"/>
  <c r="D87" i="41"/>
  <c r="C87" i="41"/>
  <c r="G84" i="41"/>
  <c r="F84" i="41"/>
  <c r="G83" i="41"/>
  <c r="F83" i="41"/>
  <c r="E82" i="41"/>
  <c r="E72" i="41" s="1"/>
  <c r="D82" i="41"/>
  <c r="G82" i="41" s="1"/>
  <c r="C82" i="41"/>
  <c r="G81" i="41"/>
  <c r="F81" i="41"/>
  <c r="G80" i="41"/>
  <c r="E80" i="41"/>
  <c r="D80" i="41"/>
  <c r="C80" i="41"/>
  <c r="F80" i="41" s="1"/>
  <c r="G79" i="41"/>
  <c r="F79" i="41"/>
  <c r="G78" i="41"/>
  <c r="F78" i="41"/>
  <c r="G77" i="41"/>
  <c r="F77" i="41"/>
  <c r="G76" i="41"/>
  <c r="F76" i="41"/>
  <c r="E76" i="41"/>
  <c r="D76" i="41"/>
  <c r="C76" i="41"/>
  <c r="C72" i="41" s="1"/>
  <c r="G75" i="41"/>
  <c r="F75" i="41"/>
  <c r="G74" i="41"/>
  <c r="F74" i="41"/>
  <c r="G73" i="41"/>
  <c r="F73" i="41"/>
  <c r="E73" i="41"/>
  <c r="G71" i="41"/>
  <c r="F71" i="41"/>
  <c r="G70" i="41"/>
  <c r="F70" i="41"/>
  <c r="G69" i="41"/>
  <c r="F69" i="41"/>
  <c r="G68" i="41"/>
  <c r="F68" i="41"/>
  <c r="G67" i="41"/>
  <c r="F67" i="41"/>
  <c r="G66" i="41"/>
  <c r="F66" i="41"/>
  <c r="G65" i="41"/>
  <c r="F65" i="41"/>
  <c r="E65" i="41"/>
  <c r="D65" i="41"/>
  <c r="C65" i="41"/>
  <c r="G64" i="41"/>
  <c r="F64" i="41"/>
  <c r="E63" i="41"/>
  <c r="F63" i="41" s="1"/>
  <c r="D63" i="41"/>
  <c r="C63" i="41"/>
  <c r="G62" i="41"/>
  <c r="F62" i="41"/>
  <c r="F61" i="41"/>
  <c r="E61" i="41"/>
  <c r="D61" i="41"/>
  <c r="G61" i="41" s="1"/>
  <c r="C61" i="41"/>
  <c r="G60" i="41"/>
  <c r="F60" i="41"/>
  <c r="G59" i="41"/>
  <c r="F59" i="41"/>
  <c r="E58" i="41"/>
  <c r="G58" i="41" s="1"/>
  <c r="D58" i="41"/>
  <c r="C58" i="41"/>
  <c r="F58" i="41" s="1"/>
  <c r="G57" i="41"/>
  <c r="F57" i="41"/>
  <c r="G56" i="41"/>
  <c r="F56" i="41"/>
  <c r="G55" i="41"/>
  <c r="F55" i="41"/>
  <c r="G54" i="41"/>
  <c r="F54" i="41"/>
  <c r="F53" i="41"/>
  <c r="E53" i="41"/>
  <c r="D53" i="41"/>
  <c r="G53" i="41" s="1"/>
  <c r="C53" i="41"/>
  <c r="G52" i="41"/>
  <c r="F52" i="41"/>
  <c r="G51" i="41"/>
  <c r="F51" i="41"/>
  <c r="E50" i="41"/>
  <c r="E46" i="41" s="1"/>
  <c r="G49" i="41"/>
  <c r="F49" i="41"/>
  <c r="G48" i="41"/>
  <c r="F48" i="41"/>
  <c r="G47" i="41"/>
  <c r="F47" i="41"/>
  <c r="E47" i="41"/>
  <c r="G45" i="41"/>
  <c r="F45" i="41"/>
  <c r="G44" i="41"/>
  <c r="F44" i="41"/>
  <c r="E43" i="41"/>
  <c r="D43" i="41"/>
  <c r="G43" i="41" s="1"/>
  <c r="C43" i="41"/>
  <c r="F43" i="41" s="1"/>
  <c r="G42" i="41"/>
  <c r="F42" i="41"/>
  <c r="G41" i="41"/>
  <c r="F41" i="41"/>
  <c r="E40" i="41"/>
  <c r="E39" i="41" s="1"/>
  <c r="F39" i="41" s="1"/>
  <c r="D40" i="41"/>
  <c r="G40" i="41" s="1"/>
  <c r="C40" i="41"/>
  <c r="C39" i="41"/>
  <c r="G38" i="41"/>
  <c r="F38" i="41"/>
  <c r="G37" i="41"/>
  <c r="F37" i="41"/>
  <c r="G36" i="41"/>
  <c r="F36" i="41"/>
  <c r="E35" i="41"/>
  <c r="F35" i="41" s="1"/>
  <c r="D35" i="41"/>
  <c r="G35" i="41" s="1"/>
  <c r="C35" i="41"/>
  <c r="G34" i="41"/>
  <c r="F34" i="41"/>
  <c r="G33" i="41"/>
  <c r="F33" i="41"/>
  <c r="G32" i="41"/>
  <c r="F32" i="41"/>
  <c r="E32" i="41"/>
  <c r="E31" i="41" s="1"/>
  <c r="G31" i="41" s="1"/>
  <c r="D32" i="41"/>
  <c r="C32" i="41"/>
  <c r="D31" i="41"/>
  <c r="C31" i="41"/>
  <c r="G30" i="41"/>
  <c r="F30" i="41"/>
  <c r="G29" i="41"/>
  <c r="F29" i="41"/>
  <c r="E29" i="41"/>
  <c r="E28" i="41" s="1"/>
  <c r="D29" i="41"/>
  <c r="C29" i="41"/>
  <c r="G28" i="41"/>
  <c r="D28" i="41"/>
  <c r="C28" i="41"/>
  <c r="F28" i="41" s="1"/>
  <c r="G27" i="41"/>
  <c r="F27" i="41"/>
  <c r="G26" i="41"/>
  <c r="F26" i="41"/>
  <c r="G25" i="41"/>
  <c r="F25" i="41"/>
  <c r="G24" i="41"/>
  <c r="F24" i="41"/>
  <c r="G23" i="41"/>
  <c r="F23" i="41"/>
  <c r="G22" i="41"/>
  <c r="F22" i="41"/>
  <c r="E21" i="41"/>
  <c r="E19" i="41" s="1"/>
  <c r="E18" i="41" s="1"/>
  <c r="D21" i="41"/>
  <c r="G21" i="41" s="1"/>
  <c r="C21" i="41"/>
  <c r="F21" i="41" s="1"/>
  <c r="G20" i="41"/>
  <c r="F20" i="41"/>
  <c r="C19" i="41"/>
  <c r="F19" i="41" s="1"/>
  <c r="G17" i="41"/>
  <c r="F17" i="41"/>
  <c r="G16" i="41"/>
  <c r="F16" i="41"/>
  <c r="G15" i="41"/>
  <c r="F15" i="41"/>
  <c r="G14" i="41"/>
  <c r="F14" i="41"/>
  <c r="G13" i="41"/>
  <c r="F13" i="41"/>
  <c r="G12" i="41"/>
  <c r="E12" i="41"/>
  <c r="D12" i="41"/>
  <c r="C12" i="41"/>
  <c r="F12" i="41" s="1"/>
  <c r="G11" i="41"/>
  <c r="F11" i="41"/>
  <c r="G10" i="41"/>
  <c r="F10" i="41"/>
  <c r="E9" i="41"/>
  <c r="D9" i="41"/>
  <c r="G9" i="41" s="1"/>
  <c r="C9" i="41"/>
  <c r="F9" i="41" s="1"/>
  <c r="E8" i="41"/>
  <c r="E7" i="41" s="1"/>
  <c r="E6" i="41" l="1"/>
  <c r="F275" i="41"/>
  <c r="G296" i="41"/>
  <c r="D295" i="41"/>
  <c r="G295" i="41" s="1"/>
  <c r="F31" i="41"/>
  <c r="G154" i="41"/>
  <c r="D147" i="41"/>
  <c r="F72" i="41"/>
  <c r="E194" i="41"/>
  <c r="E193" i="41" s="1"/>
  <c r="E192" i="41" s="1"/>
  <c r="G195" i="41"/>
  <c r="D19" i="41"/>
  <c r="E103" i="41"/>
  <c r="F103" i="41" s="1"/>
  <c r="G148" i="41"/>
  <c r="D157" i="41"/>
  <c r="G157" i="41" s="1"/>
  <c r="C187" i="41"/>
  <c r="F187" i="41" s="1"/>
  <c r="F205" i="41"/>
  <c r="G238" i="41"/>
  <c r="D237" i="41"/>
  <c r="G237" i="41" s="1"/>
  <c r="E275" i="41"/>
  <c r="G275" i="41" s="1"/>
  <c r="G276" i="41"/>
  <c r="G288" i="41"/>
  <c r="D287" i="41"/>
  <c r="G287" i="41" s="1"/>
  <c r="F297" i="41"/>
  <c r="C296" i="41"/>
  <c r="F306" i="41"/>
  <c r="C305" i="41"/>
  <c r="F305" i="41" s="1"/>
  <c r="F311" i="41"/>
  <c r="C310" i="41"/>
  <c r="F310" i="41" s="1"/>
  <c r="C8" i="41"/>
  <c r="D39" i="41"/>
  <c r="G39" i="41" s="1"/>
  <c r="C50" i="41"/>
  <c r="G63" i="41"/>
  <c r="G140" i="41"/>
  <c r="D132" i="41"/>
  <c r="G143" i="41"/>
  <c r="D142" i="41"/>
  <c r="G142" i="41" s="1"/>
  <c r="F148" i="41"/>
  <c r="G155" i="41"/>
  <c r="G161" i="41"/>
  <c r="D187" i="41"/>
  <c r="G187" i="41" s="1"/>
  <c r="G203" i="41"/>
  <c r="D194" i="41"/>
  <c r="E237" i="41"/>
  <c r="F260" i="41"/>
  <c r="F268" i="41"/>
  <c r="F276" i="41"/>
  <c r="G87" i="41"/>
  <c r="G101" i="41"/>
  <c r="D100" i="41"/>
  <c r="G100" i="41" s="1"/>
  <c r="G104" i="41"/>
  <c r="D103" i="41"/>
  <c r="G103" i="41" s="1"/>
  <c r="E131" i="41"/>
  <c r="F40" i="41"/>
  <c r="D72" i="41"/>
  <c r="G72" i="41" s="1"/>
  <c r="F98" i="41"/>
  <c r="E93" i="41"/>
  <c r="E86" i="41" s="1"/>
  <c r="C116" i="41"/>
  <c r="F145" i="41"/>
  <c r="E173" i="41"/>
  <c r="E160" i="41" s="1"/>
  <c r="G160" i="41" s="1"/>
  <c r="G174" i="41"/>
  <c r="F195" i="41"/>
  <c r="G293" i="41"/>
  <c r="D292" i="41"/>
  <c r="G292" i="41" s="1"/>
  <c r="D8" i="41"/>
  <c r="C18" i="41"/>
  <c r="F18" i="41" s="1"/>
  <c r="D50" i="41"/>
  <c r="F82" i="41"/>
  <c r="C93" i="41"/>
  <c r="F93" i="41" s="1"/>
  <c r="G107" i="41"/>
  <c r="D106" i="41"/>
  <c r="G120" i="41"/>
  <c r="E116" i="41"/>
  <c r="G116" i="41" s="1"/>
  <c r="F138" i="41"/>
  <c r="C132" i="41"/>
  <c r="E142" i="41"/>
  <c r="F142" i="41" s="1"/>
  <c r="E150" i="41"/>
  <c r="G150" i="41" s="1"/>
  <c r="G151" i="41"/>
  <c r="F155" i="41"/>
  <c r="C154" i="41"/>
  <c r="F158" i="41"/>
  <c r="C157" i="41"/>
  <c r="F157" i="41" s="1"/>
  <c r="F161" i="41"/>
  <c r="C160" i="41"/>
  <c r="F179" i="41"/>
  <c r="C194" i="41"/>
  <c r="G212" i="41"/>
  <c r="F242" i="41"/>
  <c r="C237" i="41"/>
  <c r="F237" i="41" s="1"/>
  <c r="G258" i="41"/>
  <c r="G266" i="41"/>
  <c r="G280" i="41"/>
  <c r="G282" i="41"/>
  <c r="C131" i="41" l="1"/>
  <c r="F131" i="41" s="1"/>
  <c r="F132" i="41"/>
  <c r="G50" i="41"/>
  <c r="D46" i="41"/>
  <c r="G46" i="41" s="1"/>
  <c r="D86" i="41"/>
  <c r="F296" i="41"/>
  <c r="C295" i="41"/>
  <c r="F295" i="41" s="1"/>
  <c r="E147" i="41"/>
  <c r="G147" i="41"/>
  <c r="C193" i="41"/>
  <c r="F194" i="41"/>
  <c r="F116" i="41"/>
  <c r="C106" i="41"/>
  <c r="F50" i="41"/>
  <c r="C46" i="41"/>
  <c r="F46" i="41" s="1"/>
  <c r="C86" i="41"/>
  <c r="G8" i="41"/>
  <c r="D7" i="41"/>
  <c r="G194" i="41"/>
  <c r="D193" i="41"/>
  <c r="G132" i="41"/>
  <c r="D131" i="41"/>
  <c r="G131" i="41" s="1"/>
  <c r="G19" i="41"/>
  <c r="D18" i="41"/>
  <c r="G18" i="41" s="1"/>
  <c r="F150" i="41"/>
  <c r="F160" i="41"/>
  <c r="F154" i="41"/>
  <c r="C147" i="41"/>
  <c r="F147" i="41" s="1"/>
  <c r="G173" i="41"/>
  <c r="F173" i="41"/>
  <c r="E106" i="41"/>
  <c r="E85" i="41" s="1"/>
  <c r="F8" i="41"/>
  <c r="C7" i="41"/>
  <c r="G93" i="41"/>
  <c r="D6" i="41" l="1"/>
  <c r="G7" i="41"/>
  <c r="F193" i="41"/>
  <c r="C192" i="41"/>
  <c r="G193" i="41"/>
  <c r="D192" i="41"/>
  <c r="F106" i="41"/>
  <c r="C85" i="41"/>
  <c r="F85" i="41" s="1"/>
  <c r="F86" i="41"/>
  <c r="D85" i="41"/>
  <c r="G85" i="41" s="1"/>
  <c r="G86" i="41"/>
  <c r="G106" i="41"/>
  <c r="F7" i="41"/>
  <c r="C6" i="41"/>
  <c r="E5" i="41"/>
  <c r="E333" i="41" s="1"/>
  <c r="F6" i="41" l="1"/>
  <c r="C5" i="41"/>
  <c r="F5" i="41" s="1"/>
  <c r="G192" i="41"/>
  <c r="F192" i="41"/>
  <c r="G6" i="41"/>
  <c r="D5" i="41"/>
  <c r="G5" i="41" s="1"/>
  <c r="D333" i="41" l="1"/>
  <c r="G333" i="41" s="1"/>
  <c r="C333" i="41"/>
  <c r="F333" i="41" s="1"/>
</calcChain>
</file>

<file path=xl/sharedStrings.xml><?xml version="1.0" encoding="utf-8"?>
<sst xmlns="http://schemas.openxmlformats.org/spreadsheetml/2006/main" count="666" uniqueCount="664">
  <si>
    <t>Наименование показателя</t>
  </si>
  <si>
    <t>Код дохода по КД</t>
  </si>
  <si>
    <t>Утвержденный план на 2018 год от 29.06.2018 №49-оз</t>
  </si>
  <si>
    <t>Уточненный план на 01.08.2018 года</t>
  </si>
  <si>
    <t>Фактическое поступление на 01.08.2018 года</t>
  </si>
  <si>
    <t>% исполнения</t>
  </si>
  <si>
    <t>к утвержденному плану</t>
  </si>
  <si>
    <t>к уточненному плану</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</si>
  <si>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</si>
  <si>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</si>
  <si>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</si>
  <si>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</si>
  <si>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</si>
  <si>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</si>
  <si>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</si>
  <si>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прибыль организаций, зачисляемый в бюджеты бюджетной системы Российской Федерации по соответствующим ставкам</t>
  </si>
  <si>
    <t>000  1  01  01010  00  0000  110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</si>
  <si>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</si>
  <si>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</si>
  <si>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</si>
  <si>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</si>
  <si>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</si>
  <si>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</si>
  <si>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</si>
  <si>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</si>
  <si>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</si>
  <si>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</si>
  <si>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</si>
  <si>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</si>
  <si>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</si>
  <si>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</si>
  <si>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</si>
  <si>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</si>
  <si>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</si>
  <si>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</si>
  <si>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</si>
  <si>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</si>
  <si>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</si>
  <si>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000  1  03  02100  01  0000  110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</si>
  <si>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</si>
  <si>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</si>
  <si>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</si>
  <si>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</si>
  <si>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</si>
  <si>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</si>
  <si>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</si>
  <si>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</si>
  <si>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</si>
  <si>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</si>
  <si>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</si>
  <si>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</si>
  <si>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Акцизы на средние дистилляты, производимые на территории Российской Федерации</t>
  </si>
  <si>
    <t>000  1  03  02330  01  0000  110</t>
  </si>
  <si>
    <t>НАЛОГИ НА СОВОКУПНЫЙ ДОХОД</t>
  </si>
  <si>
    <t>000  1  05  00000  00  0000  000</t>
  </si>
  <si>
    <t>Единый сельскохозяйственный налог</t>
  </si>
  <si>
    <t>000  1  05  03000  01  0000  110</t>
  </si>
  <si>
    <t>Единый сельскохозяйственный налог (за налоговые периоды, истекшие до 1 января 2011 года)</t>
  </si>
  <si>
    <t>000  1  05  03020  01  0000  110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</si>
  <si>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</si>
  <si>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</si>
  <si>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</si>
  <si>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</si>
  <si>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</si>
  <si>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000  1  06  02010  02  0000  110</t>
  </si>
  <si>
    <t>Налог на имущество организаций по имуществу, входящему в Единую систему газоснабжения</t>
  </si>
  <si>
    <t>000  1  06  02020  02  0000  110</t>
  </si>
  <si>
    <t>Транспортный налог</t>
  </si>
  <si>
    <t>000  1  06  04000  02  0000  110</t>
  </si>
  <si>
    <t>Транспортный налог с организаций</t>
  </si>
  <si>
    <t>000  1  06  04011  02  0000  110</t>
  </si>
  <si>
    <t>Транспортный налог с физических лиц</t>
  </si>
  <si>
    <t>000  1  06  04012  02  0000  110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</si>
  <si>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</si>
  <si>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</si>
  <si>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</si>
  <si>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</si>
  <si>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</si>
  <si>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</si>
  <si>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</si>
  <si>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</si>
  <si>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</si>
  <si>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</si>
  <si>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</si>
  <si>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</si>
  <si>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</si>
  <si>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000  1  07  04010  01  0000  110</t>
  </si>
  <si>
    <t>Сбор за пользование объектами водных биологических ресурсов (по внутренним водным объектам)</t>
  </si>
  <si>
    <t>000  1  07  04030  01  0000  110</t>
  </si>
  <si>
    <t>ГОСУДАРСТВЕННАЯ ПОШЛИНА</t>
  </si>
  <si>
    <t>000  1  08  00000  00  0000  000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</si>
  <si>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</si>
  <si>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</si>
  <si>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по делам, рассматриваемым конституционными (уставными) судами субъектов Российской Федерации</t>
  </si>
  <si>
    <t>000  1  08  02020  01  0000  110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</si>
  <si>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</si>
  <si>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</si>
  <si>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</si>
  <si>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</si>
  <si>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</si>
  <si>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</si>
  <si>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</si>
  <si>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</si>
  <si>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</si>
  <si>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</si>
  <si>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</si>
  <si>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</si>
  <si>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</si>
  <si>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</si>
  <si>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</si>
  <si>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</si>
  <si>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</si>
  <si>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</si>
  <si>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</si>
  <si>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</si>
  <si>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</si>
  <si>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</si>
  <si>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</si>
  <si>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000  1  08  07160  01  0000  110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</si>
  <si>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</si>
  <si>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</si>
  <si>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</si>
  <si>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</si>
  <si>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Государственная пошлина за выдачу разрешения на выброс вредных (загрязняющих) веществ в атмосферный воздух</t>
  </si>
  <si>
    <t>000  1  08  07260  01  0000  110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</si>
  <si>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</si>
  <si>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000  1  08  07262  01  0000  110</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</si>
  <si>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</si>
  <si>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000  1  08  07280  01  0000  110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</si>
  <si>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</si>
  <si>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000  1  08  07282  01  0000  110</t>
  </si>
  <si>
    <t>Государственная пошлина за выдачу свидетельства о государственной аккредитации региональной спортивной федерации</t>
  </si>
  <si>
    <t>000  1  08  07340  01  0000  110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</si>
  <si>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</si>
  <si>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000  1  08  07360  01  0000  110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</si>
  <si>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</si>
  <si>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</si>
  <si>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</si>
  <si>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</si>
  <si>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</si>
  <si>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</si>
  <si>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ЗАДОЛЖЕННОСТЬ И ПЕРЕРАСЧЕТЫ ПО ОТМЕНЕННЫМ НАЛОГАМ, СБОРАМ И ИНЫМ ОБЯЗАТЕЛЬНЫМ ПЛАТЕЖАМ</t>
  </si>
  <si>
    <t>000  1  09  00000  00  0000  000</t>
  </si>
  <si>
    <t>Налог на прибыль организаций, зачислявшийся до 1 января 2005 года в местные бюджеты</t>
  </si>
  <si>
    <t>000  1  09  01000  00  0000  110</t>
  </si>
  <si>
    <t>Налог на прибыль организаций, зачислявшийся до 1 января 2005 года в местные бюджеты, мобилизуемый на территориях городских округов</t>
  </si>
  <si>
    <t>000  1  09  01020  04  0000  110</t>
  </si>
  <si>
    <t>Налог на прибыль организаций, зачислявшийся до 1 января 2005 года в местные бюджеты, мобилизуемый на территориях муниципальных районов</t>
  </si>
  <si>
    <t>000  1  09  01030  05  0000  110</t>
  </si>
  <si>
    <t>Налоги на имущество</t>
  </si>
  <si>
    <t>000  1  09  04000  00  0000  110</t>
  </si>
  <si>
    <t>Налог на имущество предприятий</t>
  </si>
  <si>
    <t>000  1  09  04010  02  0000  110</t>
  </si>
  <si>
    <t>Налог с владельцев транспортных средств и налог на приобретение автотранспортных средств</t>
  </si>
  <si>
    <t>000  1  09  04020  02  0000  110</t>
  </si>
  <si>
    <t>Налог на пользователей автомобильных дорог</t>
  </si>
  <si>
    <t>000  1  09  04030  01  0000  110</t>
  </si>
  <si>
    <t>Прочие налоги и сборы (по отмененным налогам и сборам субъектов Российской Федерации)</t>
  </si>
  <si>
    <t>000  1  09  06000  02  0000  110</t>
  </si>
  <si>
    <t>Сбор на нужды образовательных учреждений, взимаемый с юридических лиц</t>
  </si>
  <si>
    <t>000  1  09  06020  02  0000  110</t>
  </si>
  <si>
    <t>Налог, взимаемый в виде стоимости патента в связи с применением упрощенной системы налогообложения</t>
  </si>
  <si>
    <t>000  1  09  11000  02  0000  110</t>
  </si>
  <si>
    <t>000  1  09  11010  02  0000  110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</si>
  <si>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</si>
  <si>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000  1  09  11020  02  0000  110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</si>
  <si>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</si>
  <si>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</si>
  <si>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</si>
  <si>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</si>
  <si>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</si>
  <si>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</si>
  <si>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</si>
  <si>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Доходы от размещения средств бюджетов</t>
  </si>
  <si>
    <t>000  1  11  02000  00  0000  120</t>
  </si>
  <si>
    <t>Доходы от размещения временно свободных средств бюджетов субъектов Российской Федерации</t>
  </si>
  <si>
    <t>000  1  11  02020  02  0000  120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</si>
  <si>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</si>
  <si>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</si>
  <si>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</si>
  <si>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</si>
  <si>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</si>
  <si>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</si>
  <si>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</si>
  <si>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</si>
  <si>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</si>
  <si>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</si>
  <si>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</si>
  <si>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</si>
  <si>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</si>
  <si>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</si>
  <si>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государственную (муниципальную) казну (за исключением земельных участков)</t>
  </si>
  <si>
    <t>000  1  11  05070  00  0000  120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</si>
  <si>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</si>
  <si>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</si>
  <si>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</si>
  <si>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</si>
  <si>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</si>
  <si>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</si>
  <si>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</si>
  <si>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</si>
  <si>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</si>
  <si>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</si>
  <si>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</si>
  <si>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</si>
  <si>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</si>
  <si>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000  1  11  09042  02  0000  120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</si>
  <si>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</si>
  <si>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</si>
  <si>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</si>
  <si>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</si>
  <si>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</si>
  <si>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</si>
  <si>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выбросы загрязняющих веществ в атмосферный воздух передвижными объектами</t>
  </si>
  <si>
    <t>000  1  12  01020  01  0000  120</t>
  </si>
  <si>
    <t>Плата за сбросы загрязняющих веществ в водные объекты</t>
  </si>
  <si>
    <t>000  1  12  01030  01  0000  120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</si>
  <si>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</si>
  <si>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</si>
  <si>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</si>
  <si>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</si>
  <si>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Плата за размещение твердых коммунальных отходов</t>
  </si>
  <si>
    <t>000  1  12  01042  01  0000  120</t>
  </si>
  <si>
    <t>Плата за иные виды негативного воздействия на окружающую среду</t>
  </si>
  <si>
    <t>000  1  12  01050  01  0000  120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</si>
  <si>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</si>
  <si>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</si>
  <si>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</si>
  <si>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</si>
  <si>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</si>
  <si>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</si>
  <si>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</si>
  <si>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</si>
  <si>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</si>
  <si>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</si>
  <si>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</si>
  <si>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</si>
  <si>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</si>
  <si>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</si>
  <si>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</si>
  <si>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</si>
  <si>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</si>
  <si>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</si>
  <si>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</si>
  <si>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</si>
  <si>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</si>
  <si>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</si>
  <si>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</si>
  <si>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</si>
  <si>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</si>
  <si>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</si>
  <si>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</si>
  <si>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</si>
  <si>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Плата за использование лесов, расположенных на землях иных категорий, находящихся в собственности субъектов Российской Федерации</t>
  </si>
  <si>
    <t>000  1  12  04030  02  0000  120</t>
  </si>
  <si>
    <t>Плата за использование лесов, расположенных на землях иных категорий, находящихся в собственности субъектов Российской Федерации, в части платы по договору купли-продажи лесных насаждений</t>
  </si>
  <si>
    <t>000  1  12  04031  02  0000  120</t>
  </si>
  <si>
    <t>ДОХОДЫ ОТ ОКАЗАНИЯ ПЛАТНЫХ УСЛУГ (РАБОТ) И КОМПЕНСАЦИИ ЗАТРАТ ГОСУДАРСТВА</t>
  </si>
  <si>
    <t>000  1  13  00000  00  0000  000</t>
  </si>
  <si>
    <t>Доходы от оказания платных услуг (работ)</t>
  </si>
  <si>
    <t>000  1  13  01000  00  0000  130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</si>
  <si>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</si>
  <si>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</si>
  <si>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Плата за предоставление сведений из Единого государственного реестра недвижимости</t>
  </si>
  <si>
    <t>000  1  13  01031  01  0000  130</t>
  </si>
  <si>
    <t>Плата за предоставление информации из реестра дисквалифицированных лиц</t>
  </si>
  <si>
    <t>000  1  13  01190  01  0000  130</t>
  </si>
  <si>
    <t>Плата за предоставление сведений, документов, содержащихся в государственных реестрах (регистрах)</t>
  </si>
  <si>
    <t>000  1  13  01400  01  0000  130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</si>
  <si>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</si>
  <si>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</si>
  <si>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Плата за оказание услуг по присоединению объектов дорожного сервиса к автомобильным дорогам общего пользования</t>
  </si>
  <si>
    <t>000  1  13  01500  00  0000  130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</si>
  <si>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</si>
  <si>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000  1  13  01520  02  0000  130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</si>
  <si>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</si>
  <si>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</si>
  <si>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</si>
  <si>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</si>
  <si>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</si>
  <si>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</si>
  <si>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</si>
  <si>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</si>
  <si>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</si>
  <si>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</si>
  <si>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</si>
  <si>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</si>
  <si>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</si>
  <si>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</si>
  <si>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</si>
  <si>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</si>
  <si>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продажи квартир</t>
  </si>
  <si>
    <t>000  1  14  01000  00  0000  410</t>
  </si>
  <si>
    <t>Доходы от продажи квартир, находящихся в собственности субъектов Российской Федерации</t>
  </si>
  <si>
    <t>000  1  14  01020  02  0000  410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</si>
  <si>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</si>
  <si>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</si>
  <si>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</si>
  <si>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</si>
  <si>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</si>
  <si>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</si>
  <si>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</si>
  <si>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</si>
  <si>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</si>
  <si>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</si>
  <si>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</si>
  <si>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</si>
  <si>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</si>
  <si>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000  1  14  06022  02  0000  430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</si>
  <si>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</si>
  <si>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</si>
  <si>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</si>
  <si>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</si>
  <si>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</si>
  <si>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</si>
  <si>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</si>
  <si>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</si>
  <si>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</si>
  <si>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</si>
  <si>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</si>
  <si>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000  1  16  02030  02  0000  140</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</si>
  <si>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</si>
  <si>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</si>
  <si>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</si>
  <si>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</si>
  <si>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</si>
  <si>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000  1  16  03020  02  0000  140</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</si>
  <si>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</si>
  <si>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</si>
  <si>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</si>
  <si>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000  1  16  18020  02  0000  140</t>
  </si>
  <si>
    <t>Доходы от возмещения ущерба при возникновении страховых случаев</t>
  </si>
  <si>
    <t>000  1  16  23000  00  0000  140</t>
  </si>
  <si>
    <t xml:space="preserve">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
</t>
  </si>
  <si>
    <t>000  1  16  23020  02  0000  140</t>
  </si>
  <si>
    <t xml:space="preserve">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
</t>
  </si>
  <si>
    <t>000  1  16  23021  02  0000  140</t>
  </si>
  <si>
    <t>Денежные взыскания (штрафы) за нарушение законодательства о рекламе</t>
  </si>
  <si>
    <t>000  1  16  26000  01  0000  140</t>
  </si>
  <si>
    <t>Денежные взыскания (штрафы) за нарушение законодательства Российской Федерации о пожарной безопасности</t>
  </si>
  <si>
    <t>000  1  16  27000  01  0000  140</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</si>
  <si>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</si>
  <si>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</si>
  <si>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</si>
  <si>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</si>
  <si>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</si>
  <si>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000  1  16  30012  01  0000  140</t>
  </si>
  <si>
    <t>Денежные взыскания (штрафы) за нарушение законодательства Российской Федерации о безопасности дорожного движения</t>
  </si>
  <si>
    <t>000  1  16  30020  01  0000  140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</si>
  <si>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</si>
  <si>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</si>
  <si>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</si>
  <si>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000  1  16  32000  02  0000  140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</si>
  <si>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</si>
  <si>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</si>
  <si>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</si>
  <si>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</si>
  <si>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</si>
  <si>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</si>
  <si>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</si>
  <si>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000  1  16  37020  02  0000  140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</si>
  <si>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</si>
  <si>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</si>
  <si>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</si>
  <si>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000  1  16  46000  02  0000  140</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</si>
  <si>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</si>
  <si>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</si>
  <si>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</si>
  <si>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</si>
  <si>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</si>
  <si>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</si>
  <si>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</si>
  <si>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</si>
  <si>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</si>
  <si>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</si>
  <si>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Прочие неналоговые доходы</t>
  </si>
  <si>
    <t>000  1  17  05000  00  0000  180</t>
  </si>
  <si>
    <t>Прочие неналоговые доходы бюджетов субъектов Российской Федерации</t>
  </si>
  <si>
    <t>000  1  17  05020  02  0000  180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</si>
  <si>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</si>
  <si>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</si>
  <si>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</si>
  <si>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</si>
  <si>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</si>
  <si>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000  2  02  20000  00  0000  151</t>
  </si>
  <si>
    <t>Субсидии бюджетам на реализацию федеральных целевых программ</t>
  </si>
  <si>
    <t>000  2  02  20051  00  0000  151</t>
  </si>
  <si>
    <t>Субсидии бюджетам субъектов Российской Федерации на реализацию федеральных целевых программ</t>
  </si>
  <si>
    <t>000  2  02  20051  02  0000  151</t>
  </si>
  <si>
    <t>Субсидии бюджетам на реализацию мероприятий государственной программы Российской Федерации "Доступная среда" на 2011 - 2020 годы</t>
  </si>
  <si>
    <t>000  2  02  25027  00  0000  151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</si>
  <si>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</si>
  <si>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000  2  02  25027  02  0000  151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</si>
  <si>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</si>
  <si>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000  2  02  25066  02  0000  151</t>
  </si>
  <si>
    <t>Субсидии бюджетам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</si>
  <si>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000  2  02  25081  00  0000  151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</si>
  <si>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</si>
  <si>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000  2  02  25081  02  0000  151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</si>
  <si>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</si>
  <si>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</si>
  <si>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</si>
  <si>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</si>
  <si>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</si>
  <si>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</si>
  <si>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</si>
  <si>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000  2  02  25097  00  0000  151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</si>
  <si>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</si>
  <si>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000  2  02  25097  02  0000  151</t>
  </si>
  <si>
    <t xml:space="preserve">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
</t>
  </si>
  <si>
    <t>000  2  02  25198  02  0000  151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</si>
  <si>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</si>
  <si>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000  2  02  25209  02  0000  151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</si>
  <si>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</si>
  <si>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000  2  02  25382  02  0000  151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</si>
  <si>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</si>
  <si>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</si>
  <si>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</si>
  <si>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000  2  02  25462  02  0000  151</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</si>
  <si>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</si>
  <si>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</si>
  <si>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</si>
  <si>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000  2  02  25466  02  0000  151</t>
  </si>
  <si>
    <t>Субсидии бюджетам на реализацию мероприятий по обеспечению жильем молодых семей</t>
  </si>
  <si>
    <t>000  2  02  25497  00  0000  151</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</si>
  <si>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</si>
  <si>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</si>
  <si>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на поддержку экономического и социального развития коренных малочисленных народов Севера, Сибири и Дальнего Востоку</t>
  </si>
  <si>
    <t>000  2  02  25515  00  0000  151</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</si>
  <si>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</si>
  <si>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000  2  02  25515  02  0000  151</t>
  </si>
  <si>
    <t>Субсидии бюджетам на реализацию мероприятий по укреплению единства российской нации и этнокультурному развитию народов России</t>
  </si>
  <si>
    <t>000  2  02  25516  00  0000  151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</si>
  <si>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</si>
  <si>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000  2  02  25516  02  0000  151</t>
  </si>
  <si>
    <t>Субсидии бюджетам на поддержку творческой деятельности и техническое оснащение детских и кукольных театров</t>
  </si>
  <si>
    <t>000  2  02  25517  00  0000  151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</si>
  <si>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</si>
  <si>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000  2  02  25517  02  0000  151</t>
  </si>
  <si>
    <t>Субсидия бюджетам на поддержку отрасли культуры</t>
  </si>
  <si>
    <t>000  2  02  25519  00  0000  151</t>
  </si>
  <si>
    <t>Субсидия бюджетам субъектов Российской Федерации на поддержку отрасли культуры</t>
  </si>
  <si>
    <t>000  2  02  25519  02  0000  151</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</si>
  <si>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</si>
  <si>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000  2  02  25527  00  0000  151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</si>
  <si>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</si>
  <si>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</si>
  <si>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</si>
  <si>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000  2  02  25539  02  0000  151</t>
  </si>
  <si>
    <t>Субсидии бюджетам субъектов Российской Федерации на повышение продуктивности в молочном скотоводстве</t>
  </si>
  <si>
    <t>000  2  02  25542  02  0000  151</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</si>
  <si>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</si>
  <si>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</si>
  <si>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</si>
  <si>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</si>
  <si>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</si>
  <si>
    <t>000  2  02  25554  02  0000  151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</si>
  <si>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</si>
  <si>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000  2  02  25555  00  0000  151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</si>
  <si>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</si>
  <si>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000  2  02  25555  02  0000  151</t>
  </si>
  <si>
    <t>Субсидии бюджетам на реализацию мероприятий по устойчивому развитию сельских территорий</t>
  </si>
  <si>
    <t>000  2  02  25567  00  0000  151</t>
  </si>
  <si>
    <t>Субсидии бюджетам субъектов Российской Федерации на реализацию мероприятий по устойчивому развитию сельских территорий</t>
  </si>
  <si>
    <t>000  2  02  25567  02  0000  151</t>
  </si>
  <si>
    <t>Субсидии бюджетам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</si>
  <si>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000  2  02  25674  00  0000  151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</si>
  <si>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</si>
  <si>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000  2  02  25674  02  0000  151</t>
  </si>
  <si>
    <t>Субвенции бюджетам бюджетной системы Российской Федерации</t>
  </si>
  <si>
    <t>000  2  02  30000  00  0000  151</t>
  </si>
  <si>
    <t>Субвенции бюджетам на осуществление первичного воинского учета на территориях, где отсутствуют военные комиссариаты</t>
  </si>
  <si>
    <t>000  2  02  35118  00  0000  151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</si>
  <si>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</si>
  <si>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</si>
  <si>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</si>
  <si>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</si>
  <si>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</si>
  <si>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000  2  02  35120  02  0000  151</t>
  </si>
  <si>
    <t>Субвенции бюджетам на осуществление отдельных полномочий в области водных отношений</t>
  </si>
  <si>
    <t>000  2  02  35128  00  0000  151</t>
  </si>
  <si>
    <t>Субвенции бюджетам субъектов Российской Федерации на осуществление отдельных полномочий в области водных отношений</t>
  </si>
  <si>
    <t>000  2  02  35128  02  0000  151</t>
  </si>
  <si>
    <t>Субвенции бюджетам на осуществление отдельных полномочий в области лесных отношений</t>
  </si>
  <si>
    <t>000  2  02  35129  00  0000  151</t>
  </si>
  <si>
    <t>Субвенции бюджетам субъектов Российской Федерации на осуществление отдельных полномочий в области лесных отношений</t>
  </si>
  <si>
    <t>000  2  02  35129  02  0000  151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</si>
  <si>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</si>
  <si>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</si>
  <si>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</si>
  <si>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000  2  02  35134  02  0000  151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</si>
  <si>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</si>
  <si>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</si>
  <si>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</si>
  <si>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000  2  02  35135  02  0000  151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</si>
  <si>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</si>
  <si>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</si>
  <si>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</si>
  <si>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000  2  02  35137  02  0000  151</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</si>
  <si>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</si>
  <si>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</si>
  <si>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</si>
  <si>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000  2  02  35176  02  0000  151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</si>
  <si>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</si>
  <si>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</si>
  <si>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</si>
  <si>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000  2  02  35220  02  0000  151</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</si>
  <si>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</si>
  <si>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000  2  02  35240  00  0000  151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</si>
  <si>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</si>
  <si>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000  2  02  35240  02  0000  151</t>
  </si>
  <si>
    <t>Субвенции бюджетам на оплату жилищно-коммунальных услуг отдельным категориям граждан</t>
  </si>
  <si>
    <t>000  2  02  35250  00  0000  151</t>
  </si>
  <si>
    <t>Субвенции бюджетам субъектов Российской Федерации на оплату жилищно-коммунальных услуг отдельным категориям граждан</t>
  </si>
  <si>
    <t>000  2  02  35250  02  0000  151</t>
  </si>
  <si>
    <t>Субвенции бюджетам на выплату единовременного пособия при всех формах устройства детей, лишенных родительского попечения, в семью</t>
  </si>
  <si>
    <t>000  2  02  35260  00  0000  151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</si>
  <si>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</si>
  <si>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000  2  02  35260  02  0000  151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</si>
  <si>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</si>
  <si>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000  2  02  35270  00  0000  151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</si>
  <si>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</si>
  <si>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000  2  02  35270  02  0000  151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</si>
  <si>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</si>
  <si>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000  2  02  35280  00  0000  151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</si>
  <si>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</si>
  <si>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000  2  02  35280  02  0000  151</t>
  </si>
  <si>
    <t>Субвенции бюджетам на реализацию полномочий Российской Федерации по осуществлению социальных выплат безработным гражданам</t>
  </si>
  <si>
    <t>000  2  02  35290  00  0000  151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</si>
  <si>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</si>
  <si>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000  2  02  35290  02  0000  151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</si>
  <si>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</si>
  <si>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000  2  02  35380  00  0000  151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</si>
  <si>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</si>
  <si>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000  2  02  35380  02  0000  151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</si>
  <si>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</si>
  <si>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000  2  02  35460  00  0000  151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</si>
  <si>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</si>
  <si>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000  2  02  35460  02  0000  151</t>
  </si>
  <si>
    <t>Субвенции бюджетам на выполнение полномочий Российской Федерации по осуществлению ежемесячной выплаты в связи с рождением (усыновлением) первого ребенка</t>
  </si>
  <si>
    <t>000  2  02  35573  00  0000  151</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</si>
  <si>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</si>
  <si>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000  2  02  35573  02  0000  151</t>
  </si>
  <si>
    <t>Возврат остатков единой субвенции из бюджетов субъектов Российской Федерации</t>
  </si>
  <si>
    <t>000  2  02  35900  02  0000  151</t>
  </si>
  <si>
    <t>Иные межбюджетные трансферты</t>
  </si>
  <si>
    <t>000  2  02  40000  00  0000  151</t>
  </si>
  <si>
    <t>Межбюджетные трансферты, передаваемые бюджетам на обеспечение деятельности депутатов Государственной Думы и их помощников в избирательных округах</t>
  </si>
  <si>
    <t>000  2  02  45141  00  0000  151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</si>
  <si>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</si>
  <si>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000  2  02  45141  02  0000  151</t>
  </si>
  <si>
    <t>Межбюджетные трансферты, передаваемые бюджетам на обеспечение членов Совета Федерации и их помощников в субъектах Российской Федерации</t>
  </si>
  <si>
    <t>000  2  02  45142  00  0000  151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</si>
  <si>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</si>
  <si>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000  2  02  45142  02  0000  151</t>
  </si>
  <si>
    <t>Межбюджетные трансферты, передаваемые бюджетам на реализацию отдельных полномочий в области лекарственного обеспечения</t>
  </si>
  <si>
    <t>000  2  02  45161  00  0000  151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</si>
  <si>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</si>
  <si>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000  2  02  45161  02  0000  151</t>
  </si>
  <si>
    <t>Межбюджетные трансферты, передаваемые бюджетам, за счет средств резервного фонда Правительства Российской Федерации</t>
  </si>
  <si>
    <t>000  2  02  49001  00  0000  151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</si>
  <si>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</si>
  <si>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000  2  02  49001  02  0000  151</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</si>
  <si>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</si>
  <si>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000  2  02  49010  02  0000  151</t>
  </si>
  <si>
    <t>Прочие межбюджетные трансферты, передаваемые бюджетам</t>
  </si>
  <si>
    <t>000  2  02  49999  00  0000  151</t>
  </si>
  <si>
    <t>Прочие межбюджетные трансферты, передаваемые бюджетам субъектов Российской Федерации</t>
  </si>
  <si>
    <t>000  2  02  49999  02  0000  151</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</si>
  <si>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</si>
  <si>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</si>
  <si>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</si>
  <si>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000  2  03  02000  02  0000  180</t>
  </si>
  <si>
    <t>Поступления от денежных пожертвований, предоставляемых государственными (муниципальными) организациями получателям средств бюджетов субъектов Российской Федерации</t>
  </si>
  <si>
    <t>000  2  03  02020  02  0000  180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</si>
  <si>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
</t>
  </si>
  <si>
    <t>000  2  03  02030  02  0000  180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</si>
  <si>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</si>
  <si>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000  2  03  02080  02  0000  180</t>
  </si>
  <si>
    <t>ПРОЧИЕ БЕЗВОЗМЕЗДНЫЕ ПОСТУПЛЕНИЯ</t>
  </si>
  <si>
    <t>000  2  07  00000  00  0000  000</t>
  </si>
  <si>
    <t>Прочие безвозмездные поступления в бюджеты субъектов Российской Федерации</t>
  </si>
  <si>
    <t>000  2  07  02000  02  0000  180</t>
  </si>
  <si>
    <t>000  2  07  02030  02  0000  180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</si>
  <si>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</si>
  <si>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</si>
  <si>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</si>
  <si>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000  2  18  00000  00  0000  151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</si>
  <si>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</si>
  <si>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000  2  18  00000  02  0000  151</t>
  </si>
  <si>
    <t>Доходы бюджетов субъектов Российской Федерации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образований</t>
  </si>
  <si>
    <t>000  2  18  25021  02  0000  151</t>
  </si>
  <si>
    <t>Доходы бюджетов субъектов Российской Федерации от возврата остатков субсидий на софинансирование капитальных вложений в объекты муниципальной собственности из бюджетов муниципальных образований</t>
  </si>
  <si>
    <t>000  2  18  25112  02  0000  151</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</si>
  <si>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</si>
  <si>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000  2  18  35118  02  0000  151</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</si>
  <si>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из бюджетов муниципальных образований</t>
  </si>
  <si>
    <t>000  2  18  35135  02  0000  151</t>
  </si>
  <si>
    <t>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t>
  </si>
  <si>
    <t>000  2  18  35930  02  0000  151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</si>
  <si>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</si>
  <si>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000  2  18  60010  02  0000  151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</si>
  <si>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</si>
  <si>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000  2  18  71030  02  0000  151</t>
  </si>
  <si>
    <t>Доходы бюджетов бюджетной системы Российской Федерации от возврата организациями остатков субсидий прошлых лет</t>
  </si>
  <si>
    <t>000  2  18  00000  00  0000  180</t>
  </si>
  <si>
    <t>Доходы бюджетов субъектов Российской Федерации от возврата организациями остатков субсидий прошлых лет</t>
  </si>
  <si>
    <t>000  2  18  02000  02  0000  180</t>
  </si>
  <si>
    <t>Доходы бюджетов субъектов Российской Федерации от возврата бюджетными учреждениями остатков субсидий прошлых лет</t>
  </si>
  <si>
    <t>000  2  18  02010  02  0000  180</t>
  </si>
  <si>
    <t>Доходы бюджетов субъектов Российской Федерации от возврата автономными учреждениями остатков субсидий прошлых лет</t>
  </si>
  <si>
    <t>000  2  18  02020  02  0000  180</t>
  </si>
  <si>
    <t>Доходы бюджетов субъектов Российской Федерации от возврата иными организациями остатков субсидий прошлых лет</t>
  </si>
  <si>
    <t>000  2  18  02030  02  0000  180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</si>
  <si>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</si>
  <si>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</si>
  <si>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</si>
  <si>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000  2  19  00000  02  0000  151</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</si>
  <si>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t>
  </si>
  <si>
    <t>000  2  19  25021  02  0000  151</t>
  </si>
  <si>
    <t>Возврат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t>
  </si>
  <si>
    <t>000  2  19  25039  02  0000  151</t>
  </si>
  <si>
    <t>Возврат остатков субсидий на поддержку начинающих фермеров из бюджетов субъектов Российской Федерации</t>
  </si>
  <si>
    <t>000  2  19  25053  02  0000  151</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</si>
  <si>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</si>
  <si>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000  2  19  25086  02  0000  151</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</si>
  <si>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t>
  </si>
  <si>
    <t>000  2  19  25444  02  0000  151</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</si>
  <si>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</si>
  <si>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000  2  19  25462  02  0000  151</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</si>
  <si>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</si>
  <si>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000  2  19  25515  02  0000  151</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</si>
  <si>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</si>
  <si>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000  2  19  35118  02  0000  151</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</si>
  <si>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</si>
  <si>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000  2  19  35120  02  0000  151</t>
  </si>
  <si>
    <t>Возврат остатков субвенций на осуществление отдельных полномочий в области лесных отношений из бюджетов субъектов Российской Федерации</t>
  </si>
  <si>
    <t>000  2  19  35129  02  0000  151</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</si>
  <si>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из бюджетов субъектов Российской Федерации</t>
  </si>
  <si>
    <t>000  2  19  35135  02  0000  151</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</si>
  <si>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</si>
  <si>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000  2  19  35137  02  0000  151</t>
  </si>
  <si>
    <t>Возврат остатков субвенций на оплату жилищно-коммунальных услуг отдельным категориям граждан из бюджетов субъектов Российской Федерации</t>
  </si>
  <si>
    <t>000  2  19  35250  02  0000  151</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</si>
  <si>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</si>
  <si>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000  2  19  35290  02  0000  151</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</si>
  <si>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</si>
  <si>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000  2  19  35380  02  0000  151</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</si>
  <si>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</si>
  <si>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000  2  19  35460  02  0000  151</t>
  </si>
  <si>
    <t>Возврат остатков субвенций бюджетам субъектов Российской Федерации и бюджету г. Байконура из бюджетов субъектов Российской Федерации</t>
  </si>
  <si>
    <t>000  2  19  35900  02  0000  151</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</si>
  <si>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</si>
  <si>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000  2  19  51360  02  0000  151</t>
  </si>
  <si>
    <t>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</si>
  <si>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000  2  19  52090  02  0000  151</t>
  </si>
  <si>
    <t>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</si>
  <si>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000  2  19  54020  02  0000  151</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</si>
  <si>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</si>
  <si>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000  2  19  90000  02  0000  151</t>
  </si>
  <si>
    <t>Доходы бюджета - Всего</t>
  </si>
  <si>
    <t>000  8  50  00000  00  0000  000</t>
  </si>
  <si>
    <t>Исполнения бюджета автономного округа по доходам за январь-июль 2018 года</t>
  </si>
  <si>
    <t>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</si>
</sst>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_-* #,##0.0_р_._-;\-* #,##0.0_р_._-;_-* &quot;-&quot;??_р_._-;_-@_-"/>
  </numFmts>
  <fonts count="8" x14ac:knownFonts="1">
    <font>
      <sz val="10"/>
      <name val="Arial Cyr"/>
      <charset val="204"/>
    </font>
    <font>
      <sz val="8"/>
      <color theme="1"/>
      <name val="Calibri"/>
      <family val="2"/>
      <charset val="204"/>
      <scheme val="minor"/>
    </font>
    <font>
      <sz val="10"/>
      <name val="Times New Roman"/>
      <family val="1"/>
      <charset val="204"/>
    </font>
    <font>
      <b/>
      <sz val="10"/>
      <name val="Times New Roman"/>
      <family val="1"/>
      <charset val="204"/>
    </font>
    <font>
      <sz val="11"/>
      <color rgb="FF000000"/>
      <name val="Calibri"/>
      <family val="2"/>
      <scheme val="minor"/>
    </font>
    <font>
      <sz val="10"/>
      <name val="Arial Cyr"/>
      <charset val="204"/>
    </font>
    <font>
      <sz val="9"/>
      <name val="Times New Roman"/>
      <family val="1"/>
      <charset val="204"/>
    </font>
    <font>
      <b/>
      <sz val="9"/>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bottom style="thin">
        <color indexed="8"/>
      </bottom>
      <diagonal/>
    </border>
  </borders>
  <cellStyleXfs count="2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43" fontId="5" fillId="0" borderId="0" applyFont="0" applyFill="0" applyBorder="0" applyAlignment="0" applyProtection="0"/>
  </cellStyleXfs>
  <cellXfs count="57">
    <xf numFmtId="0" fontId="0" fillId="0" borderId="0" xfId="0"/>
    <xf numFmtId="0" fontId="3" fillId="0" borderId="0" xfId="0" applyFont="1" applyFill="1"/>
    <xf numFmtId="0" fontId="2" fillId="0" borderId="0" xfId="0" applyFont="1" applyFill="1" applyBorder="1"/>
    <xf numFmtId="0" fontId="2" fillId="0" borderId="0" xfId="0" applyFont="1" applyFill="1" applyBorder="1" applyAlignment="1"/>
    <xf numFmtId="0" fontId="2" fillId="0" borderId="0" xfId="0" applyFont="1" applyFill="1"/>
    <xf numFmtId="0" fontId="2" fillId="0" borderId="0" xfId="0" applyFont="1" applyFill="1" applyAlignment="1"/>
    <xf numFmtId="0" fontId="2" fillId="0" borderId="0" xfId="0" applyFont="1" applyFill="1" applyAlignment="1">
      <alignment vertical="top"/>
    </xf>
    <xf numFmtId="49" fontId="6" fillId="0" borderId="0" xfId="0" applyNumberFormat="1" applyFont="1" applyFill="1" applyAlignment="1">
      <alignment horizontal="center"/>
    </xf>
    <xf numFmtId="0" fontId="0" fillId="0" borderId="0" xfId="0" applyFont="1" applyFill="1"/>
    <xf numFmtId="164" fontId="2" fillId="0" borderId="0" xfId="0" applyNumberFormat="1" applyFont="1" applyFill="1" applyAlignment="1">
      <alignment horizontal="center"/>
    </xf>
    <xf numFmtId="0" fontId="3"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left" vertical="top" wrapText="1"/>
    </xf>
    <xf numFmtId="49" fontId="6" fillId="0" borderId="1" xfId="0" applyNumberFormat="1" applyFont="1" applyFill="1" applyBorder="1" applyAlignment="1">
      <alignment horizontal="center"/>
    </xf>
    <xf numFmtId="164" fontId="2" fillId="0" borderId="1" xfId="0" applyNumberFormat="1" applyFont="1" applyFill="1" applyBorder="1" applyAlignment="1"/>
    <xf numFmtId="165" fontId="2" fillId="0" borderId="1" xfId="19" applyNumberFormat="1" applyFont="1" applyFill="1" applyBorder="1" applyAlignment="1">
      <alignment horizontal="center"/>
    </xf>
    <xf numFmtId="164" fontId="2" fillId="0" borderId="0" xfId="0" applyNumberFormat="1" applyFont="1" applyFill="1"/>
    <xf numFmtId="164" fontId="3" fillId="0" borderId="1" xfId="0" applyNumberFormat="1" applyFont="1" applyFill="1" applyBorder="1" applyAlignment="1"/>
    <xf numFmtId="165" fontId="3" fillId="0" borderId="1" xfId="19" applyNumberFormat="1" applyFont="1" applyFill="1" applyBorder="1" applyAlignment="1">
      <alignment horizontal="center"/>
    </xf>
    <xf numFmtId="0" fontId="2" fillId="0" borderId="1" xfId="0" applyFont="1" applyFill="1" applyBorder="1" applyAlignment="1" applyProtection="1">
      <alignment horizontal="left" vertical="top" wrapText="1" readingOrder="1"/>
      <protection locked="0"/>
    </xf>
    <xf numFmtId="0" fontId="2" fillId="0" borderId="1" xfId="0" applyFont="1" applyFill="1" applyBorder="1" applyAlignment="1">
      <alignment horizontal="left" vertical="top" wrapText="1" readingOrder="1"/>
    </xf>
    <xf numFmtId="0" fontId="2" fillId="0" borderId="1" xfId="0" applyNumberFormat="1" applyFont="1" applyFill="1" applyBorder="1" applyAlignment="1" applyProtection="1">
      <alignment horizontal="left" vertical="top" wrapText="1" readingOrder="1"/>
      <protection locked="0"/>
    </xf>
    <xf numFmtId="0" fontId="2" fillId="0" borderId="1" xfId="0" applyFont="1" applyFill="1" applyBorder="1" applyAlignment="1" applyProtection="1">
      <alignment vertical="top" wrapText="1" readingOrder="1"/>
      <protection locked="0"/>
    </xf>
    <xf numFmtId="0" fontId="2" fillId="0" borderId="1" xfId="0" applyNumberFormat="1" applyFont="1" applyFill="1" applyBorder="1" applyAlignment="1" applyProtection="1">
      <alignment vertical="top" wrapText="1" readingOrder="1"/>
      <protection locked="0"/>
    </xf>
    <xf numFmtId="49" fontId="2" fillId="0" borderId="1" xfId="0" applyNumberFormat="1" applyFont="1" applyFill="1" applyBorder="1" applyAlignment="1" applyProtection="1">
      <alignment vertical="top" wrapText="1" readingOrder="1"/>
      <protection locked="0"/>
    </xf>
    <xf numFmtId="0" fontId="2" fillId="0" borderId="8" xfId="0" applyFont="1" applyFill="1" applyBorder="1" applyAlignment="1" applyProtection="1">
      <alignment vertical="top" wrapText="1" readingOrder="1"/>
      <protection locked="0"/>
    </xf>
    <xf numFmtId="0" fontId="2" fillId="0" borderId="1" xfId="0" applyFont="1" applyFill="1" applyBorder="1" applyAlignment="1">
      <alignment vertical="top" wrapText="1" readingOrder="1"/>
    </xf>
    <xf numFmtId="0" fontId="2" fillId="0" borderId="8" xfId="0" applyNumberFormat="1" applyFont="1" applyFill="1" applyBorder="1" applyAlignment="1" applyProtection="1">
      <alignment vertical="top" wrapText="1" readingOrder="1"/>
      <protection locked="0"/>
    </xf>
    <xf numFmtId="0" fontId="2" fillId="0" borderId="9" xfId="0" applyFont="1" applyFill="1" applyBorder="1" applyAlignment="1" applyProtection="1">
      <alignment vertical="top" wrapText="1" readingOrder="1"/>
      <protection locked="0"/>
    </xf>
    <xf numFmtId="49" fontId="6" fillId="0" borderId="3" xfId="0" applyNumberFormat="1" applyFont="1" applyFill="1" applyBorder="1" applyAlignment="1">
      <alignment horizontal="center"/>
    </xf>
    <xf numFmtId="0" fontId="2" fillId="0" borderId="2" xfId="0" applyFont="1" applyFill="1" applyBorder="1" applyAlignment="1" applyProtection="1">
      <alignment vertical="top" wrapText="1" readingOrder="1"/>
      <protection locked="0"/>
    </xf>
    <xf numFmtId="0" fontId="2" fillId="0" borderId="4" xfId="0" applyFont="1" applyFill="1" applyBorder="1" applyAlignment="1" applyProtection="1">
      <alignment vertical="top" wrapText="1" readingOrder="1"/>
      <protection locked="0"/>
    </xf>
    <xf numFmtId="0" fontId="2" fillId="0" borderId="10" xfId="0" applyFont="1" applyFill="1" applyBorder="1" applyAlignment="1" applyProtection="1">
      <alignment vertical="top" wrapText="1" readingOrder="1"/>
      <protection locked="0"/>
    </xf>
    <xf numFmtId="0" fontId="3" fillId="0" borderId="0" xfId="0" applyFont="1" applyFill="1" applyAlignment="1"/>
    <xf numFmtId="0" fontId="2" fillId="0" borderId="13" xfId="0" applyFont="1" applyFill="1" applyBorder="1" applyAlignment="1" applyProtection="1">
      <alignment vertical="top" wrapText="1" readingOrder="1"/>
      <protection locked="0"/>
    </xf>
    <xf numFmtId="0" fontId="2" fillId="0" borderId="1" xfId="0" applyFont="1" applyFill="1" applyBorder="1" applyAlignment="1" applyProtection="1">
      <alignment vertical="center" wrapText="1" readingOrder="1"/>
      <protection locked="0"/>
    </xf>
    <xf numFmtId="0" fontId="2" fillId="0" borderId="9" xfId="0" applyNumberFormat="1" applyFont="1" applyFill="1" applyBorder="1" applyAlignment="1" applyProtection="1">
      <alignment vertical="top" wrapText="1" readingOrder="1"/>
      <protection locked="0"/>
    </xf>
    <xf numFmtId="0" fontId="3" fillId="0" borderId="1" xfId="0" applyFont="1" applyFill="1" applyBorder="1" applyAlignment="1">
      <alignment vertical="top" wrapText="1" readingOrder="1"/>
    </xf>
    <xf numFmtId="49" fontId="7" fillId="0" borderId="1" xfId="0" applyNumberFormat="1" applyFont="1" applyFill="1" applyBorder="1" applyAlignment="1">
      <alignment horizontal="center"/>
    </xf>
    <xf numFmtId="0" fontId="2" fillId="0" borderId="1" xfId="0" applyFont="1" applyFill="1" applyBorder="1"/>
    <xf numFmtId="0" fontId="3" fillId="0" borderId="1" xfId="0" applyFont="1" applyFill="1" applyBorder="1" applyAlignment="1">
      <alignment horizontal="left" wrapText="1"/>
    </xf>
    <xf numFmtId="0" fontId="2"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wrapText="1" readingOrder="1"/>
    </xf>
    <xf numFmtId="0" fontId="3" fillId="0" borderId="12" xfId="0" applyFont="1" applyFill="1" applyBorder="1" applyAlignment="1">
      <alignment horizontal="center" vertical="center" wrapText="1" readingOrder="1"/>
    </xf>
    <xf numFmtId="0" fontId="3" fillId="0" borderId="0" xfId="0" applyFont="1" applyFill="1" applyAlignment="1">
      <alignment horizontal="center"/>
    </xf>
    <xf numFmtId="0" fontId="0" fillId="0" borderId="0" xfId="0" applyFont="1" applyFill="1"/>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xf>
    <xf numFmtId="0" fontId="3" fillId="0" borderId="6" xfId="0" applyFont="1" applyFill="1" applyBorder="1" applyAlignment="1">
      <alignment horizontal="center"/>
    </xf>
    <xf numFmtId="164" fontId="2" fillId="0" borderId="5" xfId="0" applyNumberFormat="1" applyFont="1" applyFill="1" applyBorder="1" applyAlignment="1">
      <alignment horizontal="right"/>
    </xf>
  </cellXfs>
  <cellStyles count="20">
    <cellStyle name="Normal" xfId="18"/>
    <cellStyle name="Обычный" xfId="0" builtinId="0"/>
    <cellStyle name="Обычный 10" xfId="1"/>
    <cellStyle name="Обычный 11" xfId="2"/>
    <cellStyle name="Обычный 12" xfId="3"/>
    <cellStyle name="Обычный 13" xfId="4"/>
    <cellStyle name="Обычный 14" xfId="5"/>
    <cellStyle name="Обычный 15" xfId="6"/>
    <cellStyle name="Обычный 16" xfId="7"/>
    <cellStyle name="Обычный 17" xfId="8"/>
    <cellStyle name="Обычный 18" xfId="17"/>
    <cellStyle name="Обычный 2" xfId="9"/>
    <cellStyle name="Обычный 3" xfId="10"/>
    <cellStyle name="Обычный 4" xfId="11"/>
    <cellStyle name="Обычный 5" xfId="12"/>
    <cellStyle name="Обычный 6" xfId="13"/>
    <cellStyle name="Обычный 7" xfId="14"/>
    <cellStyle name="Обычный 8" xfId="15"/>
    <cellStyle name="Обычный 9" xfId="16"/>
    <cellStyle name="Финансовый 2"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CC"/>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7"/>
  <sheetViews>
    <sheetView tabSelected="1" zoomScale="80" zoomScaleNormal="80" zoomScaleSheetLayoutView="80" zoomScalePageLayoutView="75" workbookViewId="0">
      <pane xSplit="2" ySplit="4" topLeftCell="C5" activePane="bottomRight" state="frozen"/>
      <selection pane="topRight" activeCell="C1" sqref="C1"/>
      <selection pane="bottomLeft" activeCell="A5" sqref="A5"/>
      <selection pane="bottomRight" activeCell="F3" sqref="F3:G3"/>
    </sheetView>
  </sheetViews>
  <sheetFormatPr defaultColWidth="9.140625" defaultRowHeight="12.75" x14ac:dyDescent="0.2"/>
  <cols>
    <col min="1" max="1" width="44.85546875" style="6" customWidth="1"/>
    <col min="2" max="2" width="25.7109375" style="7" customWidth="1"/>
    <col min="3" max="3" width="17" style="7" customWidth="1"/>
    <col min="4" max="4" width="14.5703125" style="41" customWidth="1"/>
    <col min="5" max="5" width="14.7109375" style="41" customWidth="1"/>
    <col min="6" max="6" width="13.7109375" style="41" customWidth="1"/>
    <col min="7" max="7" width="11.85546875" style="41" customWidth="1"/>
    <col min="8" max="9" width="9.140625" style="4"/>
    <col min="10" max="10" width="13.140625" style="4" bestFit="1" customWidth="1"/>
    <col min="11" max="16384" width="9.140625" style="4"/>
  </cols>
  <sheetData>
    <row r="1" spans="1:10" s="5" customFormat="1" x14ac:dyDescent="0.2">
      <c r="A1" s="46" t="s">
        <v>662</v>
      </c>
      <c r="B1" s="46"/>
      <c r="C1" s="46"/>
      <c r="D1" s="47"/>
      <c r="E1" s="46"/>
      <c r="F1" s="46"/>
      <c r="G1" s="46"/>
    </row>
    <row r="2" spans="1:10" s="5" customFormat="1" x14ac:dyDescent="0.2">
      <c r="A2" s="6"/>
      <c r="B2" s="7"/>
      <c r="C2" s="7"/>
      <c r="D2" s="8"/>
      <c r="E2" s="9"/>
      <c r="F2" s="56" t="s">
        <v>663</v>
      </c>
      <c r="G2" s="56"/>
    </row>
    <row r="3" spans="1:10" s="5" customFormat="1" x14ac:dyDescent="0.2">
      <c r="A3" s="48" t="s">
        <v>0</v>
      </c>
      <c r="B3" s="49" t="s">
        <v>1</v>
      </c>
      <c r="C3" s="50" t="s">
        <v>2</v>
      </c>
      <c r="D3" s="52" t="s">
        <v>3</v>
      </c>
      <c r="E3" s="52" t="s">
        <v>4</v>
      </c>
      <c r="F3" s="54" t="s">
        <v>5</v>
      </c>
      <c r="G3" s="55"/>
    </row>
    <row r="4" spans="1:10" s="11" customFormat="1" ht="42" customHeight="1" x14ac:dyDescent="0.2">
      <c r="A4" s="48"/>
      <c r="B4" s="49"/>
      <c r="C4" s="51"/>
      <c r="D4" s="53"/>
      <c r="E4" s="53"/>
      <c r="F4" s="10" t="s">
        <v>6</v>
      </c>
      <c r="G4" s="10" t="s">
        <v>7</v>
      </c>
    </row>
    <row r="5" spans="1:10" x14ac:dyDescent="0.2">
      <c r="A5" s="12" t="s">
        <v>8</v>
      </c>
      <c r="B5" s="13" t="s">
        <v>9</v>
      </c>
      <c r="C5" s="14">
        <f>C6+C85</f>
        <v>182507598.30000001</v>
      </c>
      <c r="D5" s="14">
        <f>D6+D85</f>
        <v>182507598.30000001</v>
      </c>
      <c r="E5" s="14">
        <f>E7+E18+E28+E31+E39+E46+E72+E86+E106+E131+E147+E157+E160+E187</f>
        <v>149932621.69999999</v>
      </c>
      <c r="F5" s="15">
        <f>IF(C5=0,0,IF(E5&lt;0,0,IF((E5/C5*100)&gt;150,"св.100",E5/C5*100)))</f>
        <v>82.2</v>
      </c>
      <c r="G5" s="15">
        <f t="shared" ref="G5:G68" si="0">IF(D5=0,0,IF(E5&lt;0,0,IF((E5/D5*100)&gt;150,"св.100",E5/D5*100)))</f>
        <v>82.2</v>
      </c>
      <c r="I5" s="16"/>
      <c r="J5" s="16"/>
    </row>
    <row r="6" spans="1:10" s="1" customFormat="1" x14ac:dyDescent="0.2">
      <c r="A6" s="42" t="s">
        <v>10</v>
      </c>
      <c r="B6" s="43"/>
      <c r="C6" s="17">
        <f>C7+C18+C28+C31+C39+C46+C72</f>
        <v>177131903.40000001</v>
      </c>
      <c r="D6" s="17">
        <f>D7+D18+D28+D31+D39+D46+D72</f>
        <v>177131903.40000001</v>
      </c>
      <c r="E6" s="17">
        <f>E7+E18+E28+E31+E39+E46+E72</f>
        <v>146507051.19999999</v>
      </c>
      <c r="F6" s="18">
        <f t="shared" ref="F6:F69" si="1">IF(C6=0,0,IF(E6&lt;0,0,IF((E6/C6*100)&gt;150,"св.100",E6/C6*100)))</f>
        <v>82.7</v>
      </c>
      <c r="G6" s="18">
        <f t="shared" si="0"/>
        <v>82.7</v>
      </c>
      <c r="I6" s="16"/>
      <c r="J6" s="16"/>
    </row>
    <row r="7" spans="1:10" x14ac:dyDescent="0.2">
      <c r="A7" s="19" t="s">
        <v>11</v>
      </c>
      <c r="B7" s="13" t="s">
        <v>12</v>
      </c>
      <c r="C7" s="14">
        <f t="shared" ref="C7:E7" si="2">C8+C12</f>
        <v>104279661.7</v>
      </c>
      <c r="D7" s="14">
        <f t="shared" si="2"/>
        <v>104279661.7</v>
      </c>
      <c r="E7" s="14">
        <f t="shared" si="2"/>
        <v>92535735.599999994</v>
      </c>
      <c r="F7" s="15">
        <f t="shared" si="1"/>
        <v>88.7</v>
      </c>
      <c r="G7" s="15">
        <f t="shared" si="0"/>
        <v>88.7</v>
      </c>
      <c r="I7" s="16"/>
      <c r="J7" s="16"/>
    </row>
    <row r="8" spans="1:10" x14ac:dyDescent="0.2">
      <c r="A8" s="19" t="s">
        <v>13</v>
      </c>
      <c r="B8" s="13" t="s">
        <v>14</v>
      </c>
      <c r="C8" s="14">
        <f>C9</f>
        <v>53791102.399999999</v>
      </c>
      <c r="D8" s="14">
        <f>D9</f>
        <v>53791102.399999999</v>
      </c>
      <c r="E8" s="14">
        <f>E9</f>
        <v>62357474.200000003</v>
      </c>
      <c r="F8" s="15">
        <f t="shared" si="1"/>
        <v>115.9</v>
      </c>
      <c r="G8" s="15">
        <f t="shared" si="0"/>
        <v>115.9</v>
      </c>
      <c r="I8" s="16"/>
      <c r="J8" s="16"/>
    </row>
    <row r="9" spans="1:10" ht="38.25" x14ac:dyDescent="0.2">
      <c r="A9" s="19" t="s">
        <v>15</v>
      </c>
      <c r="B9" s="13" t="s">
        <v>16</v>
      </c>
      <c r="C9" s="14">
        <f>C10+C11</f>
        <v>53791102.399999999</v>
      </c>
      <c r="D9" s="14">
        <f>D10+D11</f>
        <v>53791102.399999999</v>
      </c>
      <c r="E9" s="14">
        <f>E10+E11</f>
        <v>62357474.200000003</v>
      </c>
      <c r="F9" s="15">
        <f t="shared" si="1"/>
        <v>115.9</v>
      </c>
      <c r="G9" s="15">
        <f t="shared" si="0"/>
        <v>115.9</v>
      </c>
      <c r="I9" s="16"/>
      <c r="J9" s="16"/>
    </row>
    <row r="10" spans="1:10" ht="51" x14ac:dyDescent="0.2">
      <c r="A10" s="19" t="s">
        <v>17</v>
      </c>
      <c r="B10" s="13" t="s">
        <v>18</v>
      </c>
      <c r="C10" s="14">
        <v>26282101.699999999</v>
      </c>
      <c r="D10" s="14">
        <v>26282101.699999999</v>
      </c>
      <c r="E10" s="14">
        <v>29791893.100000001</v>
      </c>
      <c r="F10" s="15">
        <f t="shared" si="1"/>
        <v>113.4</v>
      </c>
      <c r="G10" s="15">
        <f t="shared" si="0"/>
        <v>113.4</v>
      </c>
      <c r="I10" s="16"/>
      <c r="J10" s="16"/>
    </row>
    <row r="11" spans="1:10" ht="38.25" x14ac:dyDescent="0.2">
      <c r="A11" s="19" t="s">
        <v>19</v>
      </c>
      <c r="B11" s="13" t="s">
        <v>20</v>
      </c>
      <c r="C11" s="14">
        <v>27509000.699999999</v>
      </c>
      <c r="D11" s="14">
        <v>27509000.699999999</v>
      </c>
      <c r="E11" s="14">
        <v>32565581.100000001</v>
      </c>
      <c r="F11" s="15">
        <f t="shared" si="1"/>
        <v>118.4</v>
      </c>
      <c r="G11" s="15">
        <f t="shared" si="0"/>
        <v>118.4</v>
      </c>
      <c r="I11" s="16"/>
      <c r="J11" s="16"/>
    </row>
    <row r="12" spans="1:10" s="2" customFormat="1" x14ac:dyDescent="0.2">
      <c r="A12" s="20" t="s">
        <v>21</v>
      </c>
      <c r="B12" s="13" t="s">
        <v>22</v>
      </c>
      <c r="C12" s="14">
        <f t="shared" ref="C12:D12" si="3">C13+C14+C15+C16</f>
        <v>50488559.299999997</v>
      </c>
      <c r="D12" s="14">
        <f t="shared" si="3"/>
        <v>50488559.299999997</v>
      </c>
      <c r="E12" s="14">
        <f>E13+E14+E15+E16+E17</f>
        <v>30178261.399999999</v>
      </c>
      <c r="F12" s="15">
        <f t="shared" si="1"/>
        <v>59.8</v>
      </c>
      <c r="G12" s="15">
        <f t="shared" si="0"/>
        <v>59.8</v>
      </c>
      <c r="I12" s="16"/>
      <c r="J12" s="16"/>
    </row>
    <row r="13" spans="1:10" ht="76.5" x14ac:dyDescent="0.2">
      <c r="A13" s="21" t="s">
        <v>23</v>
      </c>
      <c r="B13" s="13" t="s">
        <v>24</v>
      </c>
      <c r="C13" s="14">
        <v>49468191.200000003</v>
      </c>
      <c r="D13" s="14">
        <v>49468191.200000003</v>
      </c>
      <c r="E13" s="14">
        <v>29544664</v>
      </c>
      <c r="F13" s="15">
        <f t="shared" si="1"/>
        <v>59.7</v>
      </c>
      <c r="G13" s="15">
        <f t="shared" si="0"/>
        <v>59.7</v>
      </c>
      <c r="I13" s="16"/>
      <c r="J13" s="16"/>
    </row>
    <row r="14" spans="1:10" ht="114.75" x14ac:dyDescent="0.2">
      <c r="A14" s="21" t="s">
        <v>25</v>
      </c>
      <c r="B14" s="13" t="s">
        <v>26</v>
      </c>
      <c r="C14" s="14">
        <v>155700.20000000001</v>
      </c>
      <c r="D14" s="14">
        <v>155700.20000000001</v>
      </c>
      <c r="E14" s="14">
        <v>131858.20000000001</v>
      </c>
      <c r="F14" s="15">
        <f t="shared" si="1"/>
        <v>84.7</v>
      </c>
      <c r="G14" s="15">
        <f t="shared" si="0"/>
        <v>84.7</v>
      </c>
      <c r="I14" s="16"/>
      <c r="J14" s="16"/>
    </row>
    <row r="15" spans="1:10" ht="51" x14ac:dyDescent="0.2">
      <c r="A15" s="19" t="s">
        <v>27</v>
      </c>
      <c r="B15" s="13" t="s">
        <v>28</v>
      </c>
      <c r="C15" s="14">
        <v>172141.1</v>
      </c>
      <c r="D15" s="14">
        <v>172141.1</v>
      </c>
      <c r="E15" s="14">
        <v>105628.7</v>
      </c>
      <c r="F15" s="15">
        <f t="shared" si="1"/>
        <v>61.4</v>
      </c>
      <c r="G15" s="15">
        <f t="shared" si="0"/>
        <v>61.4</v>
      </c>
      <c r="I15" s="16"/>
      <c r="J15" s="16"/>
    </row>
    <row r="16" spans="1:10" ht="100.9" customHeight="1" x14ac:dyDescent="0.2">
      <c r="A16" s="21" t="s">
        <v>29</v>
      </c>
      <c r="B16" s="13" t="s">
        <v>30</v>
      </c>
      <c r="C16" s="14">
        <v>692526.8</v>
      </c>
      <c r="D16" s="14">
        <v>692526.8</v>
      </c>
      <c r="E16" s="14">
        <v>396118.4</v>
      </c>
      <c r="F16" s="15">
        <f t="shared" si="1"/>
        <v>57.2</v>
      </c>
      <c r="G16" s="15">
        <f t="shared" si="0"/>
        <v>57.2</v>
      </c>
      <c r="I16" s="16"/>
      <c r="J16" s="16"/>
    </row>
    <row r="17" spans="1:10" ht="60.6" customHeight="1" x14ac:dyDescent="0.2">
      <c r="A17" s="21" t="s">
        <v>31</v>
      </c>
      <c r="B17" s="13" t="s">
        <v>32</v>
      </c>
      <c r="C17" s="14">
        <v>0</v>
      </c>
      <c r="D17" s="14">
        <v>0</v>
      </c>
      <c r="E17" s="14">
        <v>-7.9</v>
      </c>
      <c r="F17" s="15">
        <f t="shared" si="1"/>
        <v>0</v>
      </c>
      <c r="G17" s="15">
        <f t="shared" si="0"/>
        <v>0</v>
      </c>
      <c r="I17" s="16"/>
      <c r="J17" s="16"/>
    </row>
    <row r="18" spans="1:10" ht="38.25" x14ac:dyDescent="0.2">
      <c r="A18" s="20" t="s">
        <v>33</v>
      </c>
      <c r="B18" s="13" t="s">
        <v>34</v>
      </c>
      <c r="C18" s="14">
        <f>C19</f>
        <v>5437926.2000000002</v>
      </c>
      <c r="D18" s="14">
        <f>D19</f>
        <v>5437926.2000000002</v>
      </c>
      <c r="E18" s="14">
        <f>E19</f>
        <v>3191161.4</v>
      </c>
      <c r="F18" s="15">
        <f t="shared" si="1"/>
        <v>58.7</v>
      </c>
      <c r="G18" s="15">
        <f t="shared" si="0"/>
        <v>58.7</v>
      </c>
      <c r="I18" s="16"/>
      <c r="J18" s="16"/>
    </row>
    <row r="19" spans="1:10" s="5" customFormat="1" ht="28.5" customHeight="1" x14ac:dyDescent="0.2">
      <c r="A19" s="22" t="s">
        <v>35</v>
      </c>
      <c r="B19" s="13" t="s">
        <v>36</v>
      </c>
      <c r="C19" s="14">
        <f>C20+C21+C23+C24+C25+C26+C27</f>
        <v>5437926.2000000002</v>
      </c>
      <c r="D19" s="14">
        <f>D20+D21+D23+D24+D25+D26+D27</f>
        <v>5437926.2000000002</v>
      </c>
      <c r="E19" s="14">
        <f>E20+E23+E24+E25+E26+E27+E21</f>
        <v>3191161.4</v>
      </c>
      <c r="F19" s="15">
        <f t="shared" si="1"/>
        <v>58.7</v>
      </c>
      <c r="G19" s="15">
        <f t="shared" si="0"/>
        <v>58.7</v>
      </c>
      <c r="I19" s="16"/>
      <c r="J19" s="16"/>
    </row>
    <row r="20" spans="1:10" s="5" customFormat="1" ht="25.5" x14ac:dyDescent="0.2">
      <c r="A20" s="22" t="s">
        <v>37</v>
      </c>
      <c r="B20" s="13" t="s">
        <v>38</v>
      </c>
      <c r="C20" s="14">
        <v>65000</v>
      </c>
      <c r="D20" s="14">
        <v>65000</v>
      </c>
      <c r="E20" s="14">
        <v>48392.6</v>
      </c>
      <c r="F20" s="15">
        <f t="shared" si="1"/>
        <v>74.5</v>
      </c>
      <c r="G20" s="15">
        <f t="shared" si="0"/>
        <v>74.5</v>
      </c>
      <c r="I20" s="16"/>
      <c r="J20" s="16"/>
    </row>
    <row r="21" spans="1:10" s="5" customFormat="1" ht="144.75" customHeight="1" x14ac:dyDescent="0.2">
      <c r="A21" s="23" t="s">
        <v>39</v>
      </c>
      <c r="B21" s="13" t="s">
        <v>40</v>
      </c>
      <c r="C21" s="14">
        <f>C22</f>
        <v>630334.19999999995</v>
      </c>
      <c r="D21" s="14">
        <f>D22</f>
        <v>630334.19999999995</v>
      </c>
      <c r="E21" s="14">
        <f>E22</f>
        <v>368455.1</v>
      </c>
      <c r="F21" s="15">
        <f t="shared" si="1"/>
        <v>58.5</v>
      </c>
      <c r="G21" s="15">
        <f t="shared" si="0"/>
        <v>58.5</v>
      </c>
      <c r="I21" s="16"/>
      <c r="J21" s="16"/>
    </row>
    <row r="22" spans="1:10" s="5" customFormat="1" ht="163.15" customHeight="1" x14ac:dyDescent="0.2">
      <c r="A22" s="23" t="s">
        <v>41</v>
      </c>
      <c r="B22" s="13" t="s">
        <v>42</v>
      </c>
      <c r="C22" s="14">
        <v>630334.19999999995</v>
      </c>
      <c r="D22" s="14">
        <v>630334.19999999995</v>
      </c>
      <c r="E22" s="14">
        <v>368455.1</v>
      </c>
      <c r="F22" s="15">
        <f t="shared" si="1"/>
        <v>58.5</v>
      </c>
      <c r="G22" s="15">
        <f t="shared" si="0"/>
        <v>58.5</v>
      </c>
      <c r="I22" s="16"/>
      <c r="J22" s="16"/>
    </row>
    <row r="23" spans="1:10" s="5" customFormat="1" ht="81.599999999999994" customHeight="1" x14ac:dyDescent="0.2">
      <c r="A23" s="22" t="s">
        <v>43</v>
      </c>
      <c r="B23" s="13" t="s">
        <v>44</v>
      </c>
      <c r="C23" s="14">
        <v>1626491.9</v>
      </c>
      <c r="D23" s="14">
        <v>1626491.9</v>
      </c>
      <c r="E23" s="14">
        <v>1137568.7</v>
      </c>
      <c r="F23" s="15">
        <f t="shared" si="1"/>
        <v>69.900000000000006</v>
      </c>
      <c r="G23" s="15">
        <f t="shared" si="0"/>
        <v>69.900000000000006</v>
      </c>
      <c r="I23" s="16"/>
      <c r="J23" s="16"/>
    </row>
    <row r="24" spans="1:10" s="5" customFormat="1" ht="99" customHeight="1" x14ac:dyDescent="0.2">
      <c r="A24" s="23" t="s">
        <v>45</v>
      </c>
      <c r="B24" s="13" t="s">
        <v>46</v>
      </c>
      <c r="C24" s="14">
        <v>14106.6</v>
      </c>
      <c r="D24" s="14">
        <v>14106.6</v>
      </c>
      <c r="E24" s="14">
        <v>9329.5</v>
      </c>
      <c r="F24" s="15">
        <f t="shared" si="1"/>
        <v>66.099999999999994</v>
      </c>
      <c r="G24" s="15">
        <f t="shared" si="0"/>
        <v>66.099999999999994</v>
      </c>
      <c r="I24" s="16"/>
      <c r="J24" s="16"/>
    </row>
    <row r="25" spans="1:10" s="5" customFormat="1" ht="85.15" customHeight="1" x14ac:dyDescent="0.2">
      <c r="A25" s="24" t="s">
        <v>47</v>
      </c>
      <c r="B25" s="13" t="s">
        <v>48</v>
      </c>
      <c r="C25" s="14">
        <v>3194084.9</v>
      </c>
      <c r="D25" s="14">
        <v>3194084.9</v>
      </c>
      <c r="E25" s="14">
        <v>1733270.4</v>
      </c>
      <c r="F25" s="15">
        <f t="shared" si="1"/>
        <v>54.3</v>
      </c>
      <c r="G25" s="15">
        <f t="shared" si="0"/>
        <v>54.3</v>
      </c>
      <c r="I25" s="16"/>
      <c r="J25" s="16"/>
    </row>
    <row r="26" spans="1:10" s="5" customFormat="1" ht="82.9" customHeight="1" x14ac:dyDescent="0.2">
      <c r="A26" s="24" t="s">
        <v>49</v>
      </c>
      <c r="B26" s="13" t="s">
        <v>50</v>
      </c>
      <c r="C26" s="14">
        <v>-292091.40000000002</v>
      </c>
      <c r="D26" s="14">
        <v>-292091.40000000002</v>
      </c>
      <c r="E26" s="14">
        <v>-239413</v>
      </c>
      <c r="F26" s="15">
        <f t="shared" si="1"/>
        <v>0</v>
      </c>
      <c r="G26" s="15">
        <f t="shared" si="0"/>
        <v>0</v>
      </c>
      <c r="I26" s="16"/>
      <c r="J26" s="16"/>
    </row>
    <row r="27" spans="1:10" s="5" customFormat="1" ht="28.9" customHeight="1" x14ac:dyDescent="0.2">
      <c r="A27" s="23" t="s">
        <v>51</v>
      </c>
      <c r="B27" s="13" t="s">
        <v>52</v>
      </c>
      <c r="C27" s="14">
        <v>200000</v>
      </c>
      <c r="D27" s="14">
        <v>200000</v>
      </c>
      <c r="E27" s="14">
        <v>133558.1</v>
      </c>
      <c r="F27" s="15">
        <f t="shared" si="1"/>
        <v>66.8</v>
      </c>
      <c r="G27" s="15">
        <f t="shared" si="0"/>
        <v>66.8</v>
      </c>
      <c r="I27" s="16"/>
      <c r="J27" s="16"/>
    </row>
    <row r="28" spans="1:10" s="5" customFormat="1" x14ac:dyDescent="0.2">
      <c r="A28" s="22" t="s">
        <v>53</v>
      </c>
      <c r="B28" s="13" t="s">
        <v>54</v>
      </c>
      <c r="C28" s="14">
        <f t="shared" ref="C28:D28" si="4">C29</f>
        <v>0</v>
      </c>
      <c r="D28" s="14">
        <f t="shared" si="4"/>
        <v>0</v>
      </c>
      <c r="E28" s="14">
        <f>E29</f>
        <v>0.6</v>
      </c>
      <c r="F28" s="15">
        <f t="shared" si="1"/>
        <v>0</v>
      </c>
      <c r="G28" s="15">
        <f t="shared" si="0"/>
        <v>0</v>
      </c>
      <c r="I28" s="16"/>
      <c r="J28" s="16"/>
    </row>
    <row r="29" spans="1:10" s="5" customFormat="1" x14ac:dyDescent="0.2">
      <c r="A29" s="25" t="s">
        <v>55</v>
      </c>
      <c r="B29" s="13" t="s">
        <v>56</v>
      </c>
      <c r="C29" s="14">
        <f>C30</f>
        <v>0</v>
      </c>
      <c r="D29" s="14">
        <f>D30</f>
        <v>0</v>
      </c>
      <c r="E29" s="14">
        <f>E30</f>
        <v>0.6</v>
      </c>
      <c r="F29" s="15">
        <f t="shared" si="1"/>
        <v>0</v>
      </c>
      <c r="G29" s="15">
        <f t="shared" si="0"/>
        <v>0</v>
      </c>
      <c r="I29" s="16"/>
      <c r="J29" s="16"/>
    </row>
    <row r="30" spans="1:10" s="5" customFormat="1" ht="30" customHeight="1" x14ac:dyDescent="0.2">
      <c r="A30" s="25" t="s">
        <v>57</v>
      </c>
      <c r="B30" s="13" t="s">
        <v>58</v>
      </c>
      <c r="C30" s="14">
        <v>0</v>
      </c>
      <c r="D30" s="14">
        <v>0</v>
      </c>
      <c r="E30" s="14">
        <v>0.6</v>
      </c>
      <c r="F30" s="15">
        <f t="shared" si="1"/>
        <v>0</v>
      </c>
      <c r="G30" s="15">
        <f t="shared" si="0"/>
        <v>0</v>
      </c>
      <c r="I30" s="16"/>
      <c r="J30" s="16"/>
    </row>
    <row r="31" spans="1:10" s="5" customFormat="1" x14ac:dyDescent="0.2">
      <c r="A31" s="22" t="s">
        <v>59</v>
      </c>
      <c r="B31" s="13" t="s">
        <v>60</v>
      </c>
      <c r="C31" s="14">
        <f t="shared" ref="C31:D31" si="5">C32+C35+C38</f>
        <v>65861952.299999997</v>
      </c>
      <c r="D31" s="14">
        <f t="shared" si="5"/>
        <v>65861952.299999997</v>
      </c>
      <c r="E31" s="14">
        <f>E32+E35+E38</f>
        <v>50207074.299999997</v>
      </c>
      <c r="F31" s="15">
        <f t="shared" si="1"/>
        <v>76.2</v>
      </c>
      <c r="G31" s="15">
        <f t="shared" si="0"/>
        <v>76.2</v>
      </c>
      <c r="I31" s="16"/>
      <c r="J31" s="16"/>
    </row>
    <row r="32" spans="1:10" s="5" customFormat="1" x14ac:dyDescent="0.2">
      <c r="A32" s="22" t="s">
        <v>61</v>
      </c>
      <c r="B32" s="13" t="s">
        <v>62</v>
      </c>
      <c r="C32" s="14">
        <f t="shared" ref="C32:D32" si="6">C33+C34</f>
        <v>62999803.299999997</v>
      </c>
      <c r="D32" s="14">
        <f t="shared" si="6"/>
        <v>62999803.299999997</v>
      </c>
      <c r="E32" s="14">
        <f>E33+E34</f>
        <v>48862021.899999999</v>
      </c>
      <c r="F32" s="15">
        <f t="shared" si="1"/>
        <v>77.599999999999994</v>
      </c>
      <c r="G32" s="15">
        <f t="shared" si="0"/>
        <v>77.599999999999994</v>
      </c>
      <c r="I32" s="16"/>
      <c r="J32" s="16"/>
    </row>
    <row r="33" spans="1:10" s="5" customFormat="1" ht="31.9" customHeight="1" x14ac:dyDescent="0.2">
      <c r="A33" s="22" t="s">
        <v>63</v>
      </c>
      <c r="B33" s="13" t="s">
        <v>64</v>
      </c>
      <c r="C33" s="14">
        <v>57784308</v>
      </c>
      <c r="D33" s="14">
        <v>57784308</v>
      </c>
      <c r="E33" s="14">
        <v>44784868.799999997</v>
      </c>
      <c r="F33" s="15">
        <f t="shared" si="1"/>
        <v>77.5</v>
      </c>
      <c r="G33" s="15">
        <f t="shared" si="0"/>
        <v>77.5</v>
      </c>
      <c r="I33" s="16"/>
      <c r="J33" s="16"/>
    </row>
    <row r="34" spans="1:10" s="5" customFormat="1" ht="25.5" x14ac:dyDescent="0.2">
      <c r="A34" s="22" t="s">
        <v>65</v>
      </c>
      <c r="B34" s="13" t="s">
        <v>66</v>
      </c>
      <c r="C34" s="14">
        <v>5215495.3</v>
      </c>
      <c r="D34" s="14">
        <v>5215495.3</v>
      </c>
      <c r="E34" s="14">
        <v>4077153.1</v>
      </c>
      <c r="F34" s="15">
        <f t="shared" si="1"/>
        <v>78.2</v>
      </c>
      <c r="G34" s="15">
        <f t="shared" si="0"/>
        <v>78.2</v>
      </c>
      <c r="I34" s="16"/>
      <c r="J34" s="16"/>
    </row>
    <row r="35" spans="1:10" s="5" customFormat="1" x14ac:dyDescent="0.2">
      <c r="A35" s="26" t="s">
        <v>67</v>
      </c>
      <c r="B35" s="13" t="s">
        <v>68</v>
      </c>
      <c r="C35" s="14">
        <f t="shared" ref="C35:E35" si="7">C36+C37</f>
        <v>2858963</v>
      </c>
      <c r="D35" s="14">
        <f t="shared" si="7"/>
        <v>2858963</v>
      </c>
      <c r="E35" s="14">
        <f t="shared" si="7"/>
        <v>1342437</v>
      </c>
      <c r="F35" s="15">
        <f t="shared" si="1"/>
        <v>47</v>
      </c>
      <c r="G35" s="15">
        <f t="shared" si="0"/>
        <v>47</v>
      </c>
      <c r="I35" s="16"/>
      <c r="J35" s="16"/>
    </row>
    <row r="36" spans="1:10" s="5" customFormat="1" x14ac:dyDescent="0.2">
      <c r="A36" s="26" t="s">
        <v>69</v>
      </c>
      <c r="B36" s="13" t="s">
        <v>70</v>
      </c>
      <c r="C36" s="14">
        <v>1318778.8999999999</v>
      </c>
      <c r="D36" s="14">
        <v>1318778.8999999999</v>
      </c>
      <c r="E36" s="14">
        <v>964860.3</v>
      </c>
      <c r="F36" s="15">
        <f t="shared" si="1"/>
        <v>73.2</v>
      </c>
      <c r="G36" s="15">
        <f t="shared" si="0"/>
        <v>73.2</v>
      </c>
      <c r="I36" s="16"/>
      <c r="J36" s="16"/>
    </row>
    <row r="37" spans="1:10" s="5" customFormat="1" x14ac:dyDescent="0.2">
      <c r="A37" s="26" t="s">
        <v>71</v>
      </c>
      <c r="B37" s="13" t="s">
        <v>72</v>
      </c>
      <c r="C37" s="14">
        <v>1540184.1</v>
      </c>
      <c r="D37" s="14">
        <v>1540184.1</v>
      </c>
      <c r="E37" s="14">
        <v>377576.7</v>
      </c>
      <c r="F37" s="15">
        <f t="shared" si="1"/>
        <v>24.5</v>
      </c>
      <c r="G37" s="15">
        <f t="shared" si="0"/>
        <v>24.5</v>
      </c>
      <c r="I37" s="16"/>
      <c r="J37" s="16"/>
    </row>
    <row r="38" spans="1:10" s="5" customFormat="1" x14ac:dyDescent="0.2">
      <c r="A38" s="26" t="s">
        <v>73</v>
      </c>
      <c r="B38" s="13" t="s">
        <v>74</v>
      </c>
      <c r="C38" s="14">
        <v>3186</v>
      </c>
      <c r="D38" s="14">
        <v>3186</v>
      </c>
      <c r="E38" s="14">
        <v>2615.4</v>
      </c>
      <c r="F38" s="15">
        <f t="shared" si="1"/>
        <v>82.1</v>
      </c>
      <c r="G38" s="15">
        <f t="shared" si="0"/>
        <v>82.1</v>
      </c>
      <c r="I38" s="16"/>
      <c r="J38" s="16"/>
    </row>
    <row r="39" spans="1:10" s="5" customFormat="1" ht="25.5" x14ac:dyDescent="0.2">
      <c r="A39" s="22" t="s">
        <v>75</v>
      </c>
      <c r="B39" s="13" t="s">
        <v>76</v>
      </c>
      <c r="C39" s="14">
        <f t="shared" ref="C39:E39" si="8">C40+C43</f>
        <v>990375</v>
      </c>
      <c r="D39" s="14">
        <f t="shared" si="8"/>
        <v>990375</v>
      </c>
      <c r="E39" s="14">
        <f t="shared" si="8"/>
        <v>216105.2</v>
      </c>
      <c r="F39" s="15">
        <f t="shared" si="1"/>
        <v>21.8</v>
      </c>
      <c r="G39" s="15">
        <f t="shared" si="0"/>
        <v>21.8</v>
      </c>
      <c r="I39" s="16"/>
      <c r="J39" s="16"/>
    </row>
    <row r="40" spans="1:10" s="5" customFormat="1" x14ac:dyDescent="0.2">
      <c r="A40" s="25" t="s">
        <v>77</v>
      </c>
      <c r="B40" s="13" t="s">
        <v>78</v>
      </c>
      <c r="C40" s="14">
        <f t="shared" ref="C40:D40" si="9">C41+C42</f>
        <v>982610</v>
      </c>
      <c r="D40" s="14">
        <f t="shared" si="9"/>
        <v>982610</v>
      </c>
      <c r="E40" s="14">
        <f>E41+E42</f>
        <v>213615</v>
      </c>
      <c r="F40" s="15">
        <f t="shared" si="1"/>
        <v>21.7</v>
      </c>
      <c r="G40" s="15">
        <f t="shared" si="0"/>
        <v>21.7</v>
      </c>
      <c r="I40" s="16"/>
      <c r="J40" s="16"/>
    </row>
    <row r="41" spans="1:10" s="5" customFormat="1" ht="28.9" customHeight="1" x14ac:dyDescent="0.2">
      <c r="A41" s="25" t="s">
        <v>79</v>
      </c>
      <c r="B41" s="13" t="s">
        <v>80</v>
      </c>
      <c r="C41" s="14">
        <v>979614</v>
      </c>
      <c r="D41" s="14">
        <v>979614</v>
      </c>
      <c r="E41" s="14">
        <v>213615</v>
      </c>
      <c r="F41" s="15">
        <f t="shared" si="1"/>
        <v>21.8</v>
      </c>
      <c r="G41" s="15">
        <f t="shared" si="0"/>
        <v>21.8</v>
      </c>
      <c r="I41" s="16"/>
      <c r="J41" s="16"/>
    </row>
    <row r="42" spans="1:10" s="5" customFormat="1" ht="42.6" customHeight="1" x14ac:dyDescent="0.2">
      <c r="A42" s="25" t="s">
        <v>81</v>
      </c>
      <c r="B42" s="13" t="s">
        <v>82</v>
      </c>
      <c r="C42" s="14">
        <v>2996</v>
      </c>
      <c r="D42" s="14">
        <v>2996</v>
      </c>
      <c r="E42" s="14">
        <v>0</v>
      </c>
      <c r="F42" s="15">
        <f t="shared" si="1"/>
        <v>0</v>
      </c>
      <c r="G42" s="15">
        <f t="shared" si="0"/>
        <v>0</v>
      </c>
      <c r="I42" s="16"/>
      <c r="J42" s="16"/>
    </row>
    <row r="43" spans="1:10" s="5" customFormat="1" ht="28.5" customHeight="1" x14ac:dyDescent="0.2">
      <c r="A43" s="25" t="s">
        <v>83</v>
      </c>
      <c r="B43" s="13" t="s">
        <v>84</v>
      </c>
      <c r="C43" s="14">
        <f t="shared" ref="C43:E43" si="10">C44+C45</f>
        <v>7765</v>
      </c>
      <c r="D43" s="14">
        <f t="shared" si="10"/>
        <v>7765</v>
      </c>
      <c r="E43" s="14">
        <f t="shared" si="10"/>
        <v>2490.1999999999998</v>
      </c>
      <c r="F43" s="15">
        <f t="shared" si="1"/>
        <v>32.1</v>
      </c>
      <c r="G43" s="15">
        <f t="shared" si="0"/>
        <v>32.1</v>
      </c>
      <c r="I43" s="16"/>
      <c r="J43" s="16"/>
    </row>
    <row r="44" spans="1:10" s="5" customFormat="1" x14ac:dyDescent="0.2">
      <c r="A44" s="25" t="s">
        <v>85</v>
      </c>
      <c r="B44" s="13" t="s">
        <v>86</v>
      </c>
      <c r="C44" s="14">
        <v>6143</v>
      </c>
      <c r="D44" s="14">
        <v>6143</v>
      </c>
      <c r="E44" s="14">
        <v>938.3</v>
      </c>
      <c r="F44" s="15">
        <f t="shared" si="1"/>
        <v>15.3</v>
      </c>
      <c r="G44" s="15">
        <f t="shared" si="0"/>
        <v>15.3</v>
      </c>
      <c r="I44" s="16"/>
      <c r="J44" s="16"/>
    </row>
    <row r="45" spans="1:10" s="5" customFormat="1" ht="27.75" customHeight="1" x14ac:dyDescent="0.2">
      <c r="A45" s="25" t="s">
        <v>87</v>
      </c>
      <c r="B45" s="13" t="s">
        <v>88</v>
      </c>
      <c r="C45" s="14">
        <v>1622</v>
      </c>
      <c r="D45" s="14">
        <v>1622</v>
      </c>
      <c r="E45" s="14">
        <v>1551.9</v>
      </c>
      <c r="F45" s="15">
        <f t="shared" si="1"/>
        <v>95.7</v>
      </c>
      <c r="G45" s="15">
        <f t="shared" si="0"/>
        <v>95.7</v>
      </c>
      <c r="I45" s="16"/>
      <c r="J45" s="16"/>
    </row>
    <row r="46" spans="1:10" s="5" customFormat="1" x14ac:dyDescent="0.2">
      <c r="A46" s="22" t="s">
        <v>89</v>
      </c>
      <c r="B46" s="13" t="s">
        <v>90</v>
      </c>
      <c r="C46" s="14">
        <f>C49+C50</f>
        <v>561872.5</v>
      </c>
      <c r="D46" s="14">
        <f>D49+D50</f>
        <v>561872.5</v>
      </c>
      <c r="E46" s="14">
        <f>E47+E50+E49</f>
        <v>356863.3</v>
      </c>
      <c r="F46" s="15">
        <f t="shared" si="1"/>
        <v>63.5</v>
      </c>
      <c r="G46" s="15">
        <f t="shared" si="0"/>
        <v>63.5</v>
      </c>
      <c r="I46" s="16"/>
      <c r="J46" s="16"/>
    </row>
    <row r="47" spans="1:10" s="5" customFormat="1" ht="63.75" x14ac:dyDescent="0.2">
      <c r="A47" s="22" t="s">
        <v>91</v>
      </c>
      <c r="B47" s="13" t="s">
        <v>92</v>
      </c>
      <c r="C47" s="14">
        <v>0</v>
      </c>
      <c r="D47" s="14">
        <v>0</v>
      </c>
      <c r="E47" s="14">
        <f>E48</f>
        <v>-0.3</v>
      </c>
      <c r="F47" s="15">
        <f t="shared" si="1"/>
        <v>0</v>
      </c>
      <c r="G47" s="15">
        <f t="shared" si="0"/>
        <v>0</v>
      </c>
      <c r="I47" s="16"/>
      <c r="J47" s="16"/>
    </row>
    <row r="48" spans="1:10" s="5" customFormat="1" ht="42.6" customHeight="1" x14ac:dyDescent="0.2">
      <c r="A48" s="22" t="s">
        <v>93</v>
      </c>
      <c r="B48" s="13" t="s">
        <v>94</v>
      </c>
      <c r="C48" s="14">
        <v>0</v>
      </c>
      <c r="D48" s="14">
        <v>0</v>
      </c>
      <c r="E48" s="14">
        <v>-0.3</v>
      </c>
      <c r="F48" s="15">
        <f t="shared" si="1"/>
        <v>0</v>
      </c>
      <c r="G48" s="15">
        <f t="shared" si="0"/>
        <v>0</v>
      </c>
      <c r="I48" s="16"/>
      <c r="J48" s="16"/>
    </row>
    <row r="49" spans="1:10" s="5" customFormat="1" ht="69.599999999999994" customHeight="1" x14ac:dyDescent="0.2">
      <c r="A49" s="25" t="s">
        <v>95</v>
      </c>
      <c r="B49" s="13" t="s">
        <v>96</v>
      </c>
      <c r="C49" s="14">
        <v>5529.1</v>
      </c>
      <c r="D49" s="14">
        <v>5529.1</v>
      </c>
      <c r="E49" s="14">
        <v>3695.3</v>
      </c>
      <c r="F49" s="15">
        <f t="shared" si="1"/>
        <v>66.8</v>
      </c>
      <c r="G49" s="15">
        <f t="shared" si="0"/>
        <v>66.8</v>
      </c>
      <c r="I49" s="16"/>
      <c r="J49" s="16"/>
    </row>
    <row r="50" spans="1:10" s="5" customFormat="1" ht="44.45" customHeight="1" x14ac:dyDescent="0.2">
      <c r="A50" s="25" t="s">
        <v>97</v>
      </c>
      <c r="B50" s="13" t="s">
        <v>98</v>
      </c>
      <c r="C50" s="14">
        <f>C53+C57+C58+C61+C60+C63+C70+C56+C51+C52+C55+C67+C69+C71+C65+C68</f>
        <v>556343.4</v>
      </c>
      <c r="D50" s="14">
        <f>D53+D57+D58+D61+D60+D63+D70+D56+D51+D52+D55+D67+D69+D71+D65+D68</f>
        <v>556343.4</v>
      </c>
      <c r="E50" s="14">
        <f>E53+E57+E58+E61+E60+E63+E70+E51+E52+E55+E67+E68+E69+E71+E56+E65</f>
        <v>353168.3</v>
      </c>
      <c r="F50" s="15">
        <f t="shared" si="1"/>
        <v>63.5</v>
      </c>
      <c r="G50" s="15">
        <f t="shared" si="0"/>
        <v>63.5</v>
      </c>
      <c r="I50" s="16"/>
      <c r="J50" s="16"/>
    </row>
    <row r="51" spans="1:10" s="5" customFormat="1" ht="100.15" customHeight="1" x14ac:dyDescent="0.2">
      <c r="A51" s="27" t="s">
        <v>99</v>
      </c>
      <c r="B51" s="13" t="s">
        <v>100</v>
      </c>
      <c r="C51" s="14">
        <v>745</v>
      </c>
      <c r="D51" s="14">
        <v>745</v>
      </c>
      <c r="E51" s="14">
        <v>603.6</v>
      </c>
      <c r="F51" s="15">
        <f t="shared" si="1"/>
        <v>81</v>
      </c>
      <c r="G51" s="15">
        <f t="shared" si="0"/>
        <v>81</v>
      </c>
      <c r="I51" s="16"/>
      <c r="J51" s="16"/>
    </row>
    <row r="52" spans="1:10" s="5" customFormat="1" ht="42" customHeight="1" x14ac:dyDescent="0.2">
      <c r="A52" s="25" t="s">
        <v>101</v>
      </c>
      <c r="B52" s="13" t="s">
        <v>102</v>
      </c>
      <c r="C52" s="14">
        <v>322244.8</v>
      </c>
      <c r="D52" s="14">
        <v>322244.8</v>
      </c>
      <c r="E52" s="14">
        <v>205804.79999999999</v>
      </c>
      <c r="F52" s="15">
        <f t="shared" si="1"/>
        <v>63.9</v>
      </c>
      <c r="G52" s="15">
        <f t="shared" si="0"/>
        <v>63.9</v>
      </c>
      <c r="I52" s="16"/>
      <c r="J52" s="16"/>
    </row>
    <row r="53" spans="1:10" s="5" customFormat="1" ht="70.900000000000006" customHeight="1" x14ac:dyDescent="0.2">
      <c r="A53" s="25" t="s">
        <v>103</v>
      </c>
      <c r="B53" s="13" t="s">
        <v>104</v>
      </c>
      <c r="C53" s="14">
        <f t="shared" ref="C53:E53" si="11">C54</f>
        <v>59580.1</v>
      </c>
      <c r="D53" s="14">
        <f t="shared" si="11"/>
        <v>59580.1</v>
      </c>
      <c r="E53" s="14">
        <f t="shared" si="11"/>
        <v>34044.300000000003</v>
      </c>
      <c r="F53" s="15">
        <f t="shared" si="1"/>
        <v>57.1</v>
      </c>
      <c r="G53" s="15">
        <f t="shared" si="0"/>
        <v>57.1</v>
      </c>
      <c r="I53" s="16"/>
      <c r="J53" s="16"/>
    </row>
    <row r="54" spans="1:10" s="5" customFormat="1" ht="82.9" customHeight="1" x14ac:dyDescent="0.2">
      <c r="A54" s="25" t="s">
        <v>105</v>
      </c>
      <c r="B54" s="13" t="s">
        <v>106</v>
      </c>
      <c r="C54" s="14">
        <v>59580.1</v>
      </c>
      <c r="D54" s="14">
        <v>59580.1</v>
      </c>
      <c r="E54" s="14">
        <v>34044.300000000003</v>
      </c>
      <c r="F54" s="15">
        <f t="shared" si="1"/>
        <v>57.1</v>
      </c>
      <c r="G54" s="15">
        <f t="shared" si="0"/>
        <v>57.1</v>
      </c>
      <c r="I54" s="16"/>
      <c r="J54" s="16"/>
    </row>
    <row r="55" spans="1:10" s="5" customFormat="1" ht="25.5" x14ac:dyDescent="0.2">
      <c r="A55" s="25" t="s">
        <v>107</v>
      </c>
      <c r="B55" s="13" t="s">
        <v>108</v>
      </c>
      <c r="C55" s="14">
        <v>12337</v>
      </c>
      <c r="D55" s="14">
        <v>12337</v>
      </c>
      <c r="E55" s="14">
        <v>7021.3</v>
      </c>
      <c r="F55" s="15">
        <f t="shared" si="1"/>
        <v>56.9</v>
      </c>
      <c r="G55" s="15">
        <f t="shared" si="0"/>
        <v>56.9</v>
      </c>
      <c r="I55" s="16"/>
      <c r="J55" s="16"/>
    </row>
    <row r="56" spans="1:10" s="5" customFormat="1" ht="85.15" customHeight="1" x14ac:dyDescent="0.2">
      <c r="A56" s="25" t="s">
        <v>109</v>
      </c>
      <c r="B56" s="13" t="s">
        <v>110</v>
      </c>
      <c r="C56" s="14">
        <v>600</v>
      </c>
      <c r="D56" s="14">
        <v>600</v>
      </c>
      <c r="E56" s="14">
        <v>306.8</v>
      </c>
      <c r="F56" s="15">
        <f t="shared" si="1"/>
        <v>51.1</v>
      </c>
      <c r="G56" s="15">
        <f t="shared" si="0"/>
        <v>51.1</v>
      </c>
      <c r="I56" s="16"/>
      <c r="J56" s="16"/>
    </row>
    <row r="57" spans="1:10" s="5" customFormat="1" ht="38.25" x14ac:dyDescent="0.2">
      <c r="A57" s="25" t="s">
        <v>111</v>
      </c>
      <c r="B57" s="13" t="s">
        <v>112</v>
      </c>
      <c r="C57" s="14">
        <v>12</v>
      </c>
      <c r="D57" s="14">
        <v>12</v>
      </c>
      <c r="E57" s="14">
        <v>8</v>
      </c>
      <c r="F57" s="15">
        <f t="shared" si="1"/>
        <v>66.7</v>
      </c>
      <c r="G57" s="15">
        <f t="shared" si="0"/>
        <v>66.7</v>
      </c>
      <c r="I57" s="16"/>
      <c r="J57" s="16"/>
    </row>
    <row r="58" spans="1:10" s="5" customFormat="1" ht="68.25" customHeight="1" x14ac:dyDescent="0.2">
      <c r="A58" s="25" t="s">
        <v>113</v>
      </c>
      <c r="B58" s="13" t="s">
        <v>114</v>
      </c>
      <c r="C58" s="14">
        <f t="shared" ref="C58:E58" si="12">C59</f>
        <v>45663.6</v>
      </c>
      <c r="D58" s="14">
        <f t="shared" si="12"/>
        <v>45663.6</v>
      </c>
      <c r="E58" s="14">
        <f t="shared" si="12"/>
        <v>28854.400000000001</v>
      </c>
      <c r="F58" s="15">
        <f t="shared" si="1"/>
        <v>63.2</v>
      </c>
      <c r="G58" s="15">
        <f t="shared" si="0"/>
        <v>63.2</v>
      </c>
      <c r="I58" s="16"/>
      <c r="J58" s="16"/>
    </row>
    <row r="59" spans="1:10" s="5" customFormat="1" ht="178.5" x14ac:dyDescent="0.2">
      <c r="A59" s="27" t="s">
        <v>115</v>
      </c>
      <c r="B59" s="13" t="s">
        <v>116</v>
      </c>
      <c r="C59" s="14">
        <v>45663.6</v>
      </c>
      <c r="D59" s="14">
        <v>45663.6</v>
      </c>
      <c r="E59" s="14">
        <v>28854.400000000001</v>
      </c>
      <c r="F59" s="15">
        <f t="shared" si="1"/>
        <v>63.2</v>
      </c>
      <c r="G59" s="15">
        <f t="shared" si="0"/>
        <v>63.2</v>
      </c>
      <c r="I59" s="16"/>
      <c r="J59" s="16"/>
    </row>
    <row r="60" spans="1:10" s="5" customFormat="1" ht="127.5" x14ac:dyDescent="0.2">
      <c r="A60" s="27" t="s">
        <v>117</v>
      </c>
      <c r="B60" s="13" t="s">
        <v>118</v>
      </c>
      <c r="C60" s="14">
        <v>4.8</v>
      </c>
      <c r="D60" s="14">
        <v>4.8</v>
      </c>
      <c r="E60" s="14">
        <v>1.6</v>
      </c>
      <c r="F60" s="15">
        <f t="shared" si="1"/>
        <v>33.299999999999997</v>
      </c>
      <c r="G60" s="15">
        <f t="shared" si="0"/>
        <v>33.299999999999997</v>
      </c>
      <c r="I60" s="16"/>
      <c r="J60" s="16"/>
    </row>
    <row r="61" spans="1:10" s="5" customFormat="1" ht="63.75" x14ac:dyDescent="0.2">
      <c r="A61" s="25" t="s">
        <v>119</v>
      </c>
      <c r="B61" s="13" t="s">
        <v>120</v>
      </c>
      <c r="C61" s="14">
        <f>C62</f>
        <v>110595.2</v>
      </c>
      <c r="D61" s="14">
        <f>D62</f>
        <v>110595.2</v>
      </c>
      <c r="E61" s="14">
        <f>E62</f>
        <v>74342.899999999994</v>
      </c>
      <c r="F61" s="15">
        <f t="shared" si="1"/>
        <v>67.2</v>
      </c>
      <c r="G61" s="15">
        <f t="shared" si="0"/>
        <v>67.2</v>
      </c>
      <c r="I61" s="16"/>
      <c r="J61" s="16"/>
    </row>
    <row r="62" spans="1:10" s="5" customFormat="1" ht="98.45" customHeight="1" x14ac:dyDescent="0.2">
      <c r="A62" s="27" t="s">
        <v>121</v>
      </c>
      <c r="B62" s="13" t="s">
        <v>122</v>
      </c>
      <c r="C62" s="14">
        <v>110595.2</v>
      </c>
      <c r="D62" s="14">
        <v>110595.2</v>
      </c>
      <c r="E62" s="14">
        <v>74342.899999999994</v>
      </c>
      <c r="F62" s="15">
        <f t="shared" si="1"/>
        <v>67.2</v>
      </c>
      <c r="G62" s="15">
        <f t="shared" si="0"/>
        <v>67.2</v>
      </c>
      <c r="I62" s="16"/>
      <c r="J62" s="16"/>
    </row>
    <row r="63" spans="1:10" s="5" customFormat="1" ht="38.25" x14ac:dyDescent="0.2">
      <c r="A63" s="25" t="s">
        <v>123</v>
      </c>
      <c r="B63" s="13" t="s">
        <v>124</v>
      </c>
      <c r="C63" s="14">
        <f>C64</f>
        <v>563.5</v>
      </c>
      <c r="D63" s="14">
        <f>D64</f>
        <v>563.5</v>
      </c>
      <c r="E63" s="14">
        <f>E64</f>
        <v>397</v>
      </c>
      <c r="F63" s="15">
        <f t="shared" si="1"/>
        <v>70.5</v>
      </c>
      <c r="G63" s="15">
        <f t="shared" si="0"/>
        <v>70.5</v>
      </c>
      <c r="I63" s="16"/>
      <c r="J63" s="16"/>
    </row>
    <row r="64" spans="1:10" s="5" customFormat="1" ht="85.9" customHeight="1" x14ac:dyDescent="0.2">
      <c r="A64" s="27" t="s">
        <v>125</v>
      </c>
      <c r="B64" s="13" t="s">
        <v>126</v>
      </c>
      <c r="C64" s="14">
        <v>563.5</v>
      </c>
      <c r="D64" s="14">
        <v>563.5</v>
      </c>
      <c r="E64" s="14">
        <v>397</v>
      </c>
      <c r="F64" s="15">
        <f t="shared" si="1"/>
        <v>70.5</v>
      </c>
      <c r="G64" s="15">
        <f t="shared" si="0"/>
        <v>70.5</v>
      </c>
      <c r="I64" s="16"/>
      <c r="J64" s="16"/>
    </row>
    <row r="65" spans="1:10" s="5" customFormat="1" ht="71.45" customHeight="1" x14ac:dyDescent="0.2">
      <c r="A65" s="27" t="s">
        <v>127</v>
      </c>
      <c r="B65" s="13" t="s">
        <v>128</v>
      </c>
      <c r="C65" s="14">
        <f>C66</f>
        <v>492.9</v>
      </c>
      <c r="D65" s="14">
        <f>D66</f>
        <v>492.9</v>
      </c>
      <c r="E65" s="14">
        <f>E66</f>
        <v>220.1</v>
      </c>
      <c r="F65" s="15">
        <f t="shared" si="1"/>
        <v>44.7</v>
      </c>
      <c r="G65" s="15">
        <f t="shared" si="0"/>
        <v>44.7</v>
      </c>
      <c r="I65" s="16"/>
      <c r="J65" s="16"/>
    </row>
    <row r="66" spans="1:10" s="5" customFormat="1" ht="96" customHeight="1" x14ac:dyDescent="0.2">
      <c r="A66" s="27" t="s">
        <v>129</v>
      </c>
      <c r="B66" s="13" t="s">
        <v>130</v>
      </c>
      <c r="C66" s="14">
        <v>492.9</v>
      </c>
      <c r="D66" s="14">
        <v>492.9</v>
      </c>
      <c r="E66" s="14">
        <v>220.1</v>
      </c>
      <c r="F66" s="15">
        <f t="shared" si="1"/>
        <v>44.7</v>
      </c>
      <c r="G66" s="15">
        <f t="shared" si="0"/>
        <v>44.7</v>
      </c>
      <c r="I66" s="16"/>
      <c r="J66" s="16"/>
    </row>
    <row r="67" spans="1:10" s="5" customFormat="1" ht="38.25" x14ac:dyDescent="0.2">
      <c r="A67" s="25" t="s">
        <v>131</v>
      </c>
      <c r="B67" s="13" t="s">
        <v>132</v>
      </c>
      <c r="C67" s="14">
        <v>50</v>
      </c>
      <c r="D67" s="14">
        <v>50</v>
      </c>
      <c r="E67" s="14">
        <v>60</v>
      </c>
      <c r="F67" s="15">
        <f t="shared" si="1"/>
        <v>120</v>
      </c>
      <c r="G67" s="15">
        <f t="shared" si="0"/>
        <v>120</v>
      </c>
      <c r="I67" s="16"/>
      <c r="J67" s="16"/>
    </row>
    <row r="68" spans="1:10" s="5" customFormat="1" ht="114.75" x14ac:dyDescent="0.2">
      <c r="A68" s="27" t="s">
        <v>133</v>
      </c>
      <c r="B68" s="13" t="s">
        <v>134</v>
      </c>
      <c r="C68" s="14">
        <v>-0.5</v>
      </c>
      <c r="D68" s="14">
        <v>-0.5</v>
      </c>
      <c r="E68" s="14">
        <v>-0.5</v>
      </c>
      <c r="F68" s="15">
        <f t="shared" si="1"/>
        <v>0</v>
      </c>
      <c r="G68" s="15">
        <f t="shared" si="0"/>
        <v>0</v>
      </c>
      <c r="I68" s="16"/>
      <c r="J68" s="16"/>
    </row>
    <row r="69" spans="1:10" s="5" customFormat="1" ht="89.25" x14ac:dyDescent="0.2">
      <c r="A69" s="27" t="s">
        <v>135</v>
      </c>
      <c r="B69" s="13" t="s">
        <v>136</v>
      </c>
      <c r="C69" s="14">
        <v>2405</v>
      </c>
      <c r="D69" s="14">
        <v>2405</v>
      </c>
      <c r="E69" s="14">
        <v>751.5</v>
      </c>
      <c r="F69" s="15">
        <f t="shared" si="1"/>
        <v>31.2</v>
      </c>
      <c r="G69" s="15">
        <f t="shared" ref="G69:G132" si="13">IF(D69=0,0,IF(E69&lt;0,0,IF((E69/D69*100)&gt;150,"св.100",E69/D69*100)))</f>
        <v>31.2</v>
      </c>
      <c r="I69" s="16"/>
      <c r="J69" s="16"/>
    </row>
    <row r="70" spans="1:10" s="5" customFormat="1" ht="99" customHeight="1" x14ac:dyDescent="0.2">
      <c r="A70" s="27" t="s">
        <v>137</v>
      </c>
      <c r="B70" s="13" t="s">
        <v>138</v>
      </c>
      <c r="C70" s="14">
        <v>150</v>
      </c>
      <c r="D70" s="14">
        <v>150</v>
      </c>
      <c r="E70" s="14">
        <v>112.5</v>
      </c>
      <c r="F70" s="15">
        <f t="shared" ref="F70:F133" si="14">IF(C70=0,0,IF(E70&lt;0,0,IF((E70/C70*100)&gt;150,"св.100",E70/C70*100)))</f>
        <v>75</v>
      </c>
      <c r="G70" s="15">
        <f t="shared" si="13"/>
        <v>75</v>
      </c>
      <c r="I70" s="16"/>
      <c r="J70" s="16"/>
    </row>
    <row r="71" spans="1:10" s="5" customFormat="1" ht="54" customHeight="1" x14ac:dyDescent="0.2">
      <c r="A71" s="28" t="s">
        <v>139</v>
      </c>
      <c r="B71" s="29" t="s">
        <v>140</v>
      </c>
      <c r="C71" s="14">
        <v>900</v>
      </c>
      <c r="D71" s="14">
        <v>900</v>
      </c>
      <c r="E71" s="14">
        <v>640</v>
      </c>
      <c r="F71" s="15">
        <f t="shared" si="14"/>
        <v>71.099999999999994</v>
      </c>
      <c r="G71" s="15">
        <f t="shared" si="13"/>
        <v>71.099999999999994</v>
      </c>
      <c r="I71" s="16"/>
      <c r="J71" s="16"/>
    </row>
    <row r="72" spans="1:10" s="5" customFormat="1" ht="38.25" x14ac:dyDescent="0.2">
      <c r="A72" s="30" t="s">
        <v>141</v>
      </c>
      <c r="B72" s="13" t="s">
        <v>142</v>
      </c>
      <c r="C72" s="14">
        <f t="shared" ref="C72:D72" si="15">C73+C76+C80+C82</f>
        <v>115.7</v>
      </c>
      <c r="D72" s="14">
        <f t="shared" si="15"/>
        <v>115.7</v>
      </c>
      <c r="E72" s="14">
        <f>E73+E76+E80+E82</f>
        <v>110.8</v>
      </c>
      <c r="F72" s="15">
        <f t="shared" si="14"/>
        <v>95.8</v>
      </c>
      <c r="G72" s="15">
        <f t="shared" si="13"/>
        <v>95.8</v>
      </c>
      <c r="I72" s="16"/>
      <c r="J72" s="16"/>
    </row>
    <row r="73" spans="1:10" s="3" customFormat="1" ht="25.5" x14ac:dyDescent="0.2">
      <c r="A73" s="30" t="s">
        <v>143</v>
      </c>
      <c r="B73" s="13" t="s">
        <v>144</v>
      </c>
      <c r="C73" s="14">
        <v>0</v>
      </c>
      <c r="D73" s="14">
        <v>0</v>
      </c>
      <c r="E73" s="14">
        <f>E74+E75</f>
        <v>0.7</v>
      </c>
      <c r="F73" s="15">
        <f t="shared" si="14"/>
        <v>0</v>
      </c>
      <c r="G73" s="15">
        <f t="shared" si="13"/>
        <v>0</v>
      </c>
      <c r="I73" s="16"/>
      <c r="J73" s="16"/>
    </row>
    <row r="74" spans="1:10" s="3" customFormat="1" ht="38.25" x14ac:dyDescent="0.2">
      <c r="A74" s="30" t="s">
        <v>145</v>
      </c>
      <c r="B74" s="13" t="s">
        <v>146</v>
      </c>
      <c r="C74" s="14">
        <v>0</v>
      </c>
      <c r="D74" s="14">
        <v>0</v>
      </c>
      <c r="E74" s="14">
        <v>0.7</v>
      </c>
      <c r="F74" s="15">
        <f t="shared" si="14"/>
        <v>0</v>
      </c>
      <c r="G74" s="15">
        <f t="shared" si="13"/>
        <v>0</v>
      </c>
      <c r="I74" s="16"/>
      <c r="J74" s="16"/>
    </row>
    <row r="75" spans="1:10" s="3" customFormat="1" ht="41.25" customHeight="1" x14ac:dyDescent="0.2">
      <c r="A75" s="30" t="s">
        <v>147</v>
      </c>
      <c r="B75" s="13" t="s">
        <v>148</v>
      </c>
      <c r="C75" s="14">
        <v>0</v>
      </c>
      <c r="D75" s="14">
        <v>0</v>
      </c>
      <c r="E75" s="14">
        <v>0</v>
      </c>
      <c r="F75" s="15">
        <f t="shared" si="14"/>
        <v>0</v>
      </c>
      <c r="G75" s="15">
        <f t="shared" si="13"/>
        <v>0</v>
      </c>
      <c r="I75" s="16"/>
      <c r="J75" s="16"/>
    </row>
    <row r="76" spans="1:10" s="5" customFormat="1" x14ac:dyDescent="0.2">
      <c r="A76" s="31" t="s">
        <v>149</v>
      </c>
      <c r="B76" s="13" t="s">
        <v>150</v>
      </c>
      <c r="C76" s="14">
        <f>C79+C77</f>
        <v>92.1</v>
      </c>
      <c r="D76" s="14">
        <f>D79+D77</f>
        <v>92.1</v>
      </c>
      <c r="E76" s="14">
        <f>E79+E77+E78</f>
        <v>108.3</v>
      </c>
      <c r="F76" s="15">
        <f t="shared" si="14"/>
        <v>117.6</v>
      </c>
      <c r="G76" s="15">
        <f t="shared" si="13"/>
        <v>117.6</v>
      </c>
      <c r="I76" s="16"/>
      <c r="J76" s="16"/>
    </row>
    <row r="77" spans="1:10" s="5" customFormat="1" x14ac:dyDescent="0.2">
      <c r="A77" s="22" t="s">
        <v>151</v>
      </c>
      <c r="B77" s="13" t="s">
        <v>152</v>
      </c>
      <c r="C77" s="14">
        <v>7.8</v>
      </c>
      <c r="D77" s="14">
        <v>7.8</v>
      </c>
      <c r="E77" s="14">
        <v>7.9</v>
      </c>
      <c r="F77" s="15">
        <f t="shared" si="14"/>
        <v>101.3</v>
      </c>
      <c r="G77" s="15">
        <f t="shared" si="13"/>
        <v>101.3</v>
      </c>
      <c r="I77" s="16"/>
      <c r="J77" s="16"/>
    </row>
    <row r="78" spans="1:10" s="5" customFormat="1" ht="25.5" x14ac:dyDescent="0.2">
      <c r="A78" s="22" t="s">
        <v>153</v>
      </c>
      <c r="B78" s="13" t="s">
        <v>154</v>
      </c>
      <c r="C78" s="14">
        <v>0</v>
      </c>
      <c r="D78" s="14">
        <v>0</v>
      </c>
      <c r="E78" s="14">
        <v>8.5</v>
      </c>
      <c r="F78" s="15">
        <f t="shared" si="14"/>
        <v>0</v>
      </c>
      <c r="G78" s="15">
        <f t="shared" si="13"/>
        <v>0</v>
      </c>
      <c r="I78" s="16"/>
      <c r="J78" s="16"/>
    </row>
    <row r="79" spans="1:10" s="5" customFormat="1" x14ac:dyDescent="0.2">
      <c r="A79" s="32" t="s">
        <v>155</v>
      </c>
      <c r="B79" s="13" t="s">
        <v>156</v>
      </c>
      <c r="C79" s="14">
        <v>84.3</v>
      </c>
      <c r="D79" s="14">
        <v>84.3</v>
      </c>
      <c r="E79" s="14">
        <v>91.9</v>
      </c>
      <c r="F79" s="15">
        <f t="shared" si="14"/>
        <v>109</v>
      </c>
      <c r="G79" s="15">
        <f t="shared" si="13"/>
        <v>109</v>
      </c>
      <c r="I79" s="16"/>
      <c r="J79" s="16"/>
    </row>
    <row r="80" spans="1:10" s="5" customFormat="1" ht="25.5" x14ac:dyDescent="0.2">
      <c r="A80" s="25" t="s">
        <v>157</v>
      </c>
      <c r="B80" s="13" t="s">
        <v>158</v>
      </c>
      <c r="C80" s="14">
        <f>C81</f>
        <v>0.3</v>
      </c>
      <c r="D80" s="14">
        <f>D81</f>
        <v>0.3</v>
      </c>
      <c r="E80" s="14">
        <f>E81</f>
        <v>0.4</v>
      </c>
      <c r="F80" s="15">
        <f t="shared" si="14"/>
        <v>133.30000000000001</v>
      </c>
      <c r="G80" s="15">
        <f t="shared" si="13"/>
        <v>133.30000000000001</v>
      </c>
      <c r="I80" s="16"/>
      <c r="J80" s="16"/>
    </row>
    <row r="81" spans="1:10" s="5" customFormat="1" ht="25.5" x14ac:dyDescent="0.2">
      <c r="A81" s="25" t="s">
        <v>159</v>
      </c>
      <c r="B81" s="13" t="s">
        <v>160</v>
      </c>
      <c r="C81" s="14">
        <v>0.3</v>
      </c>
      <c r="D81" s="14">
        <v>0.3</v>
      </c>
      <c r="E81" s="14">
        <v>0.4</v>
      </c>
      <c r="F81" s="15">
        <f t="shared" si="14"/>
        <v>133.30000000000001</v>
      </c>
      <c r="G81" s="15">
        <f t="shared" si="13"/>
        <v>133.30000000000001</v>
      </c>
      <c r="I81" s="16"/>
      <c r="J81" s="16"/>
    </row>
    <row r="82" spans="1:10" s="5" customFormat="1" ht="28.5" customHeight="1" x14ac:dyDescent="0.2">
      <c r="A82" s="25" t="s">
        <v>161</v>
      </c>
      <c r="B82" s="13" t="s">
        <v>162</v>
      </c>
      <c r="C82" s="14">
        <f>C83</f>
        <v>23.3</v>
      </c>
      <c r="D82" s="14">
        <f>D83</f>
        <v>23.3</v>
      </c>
      <c r="E82" s="14">
        <f>E83+E84</f>
        <v>1.4</v>
      </c>
      <c r="F82" s="15">
        <f t="shared" si="14"/>
        <v>6</v>
      </c>
      <c r="G82" s="15">
        <f t="shared" si="13"/>
        <v>6</v>
      </c>
      <c r="I82" s="16"/>
      <c r="J82" s="16"/>
    </row>
    <row r="83" spans="1:10" s="5" customFormat="1" ht="28.5" customHeight="1" x14ac:dyDescent="0.2">
      <c r="A83" s="25" t="s">
        <v>161</v>
      </c>
      <c r="B83" s="13" t="s">
        <v>163</v>
      </c>
      <c r="C83" s="14">
        <v>23.3</v>
      </c>
      <c r="D83" s="14">
        <v>23.3</v>
      </c>
      <c r="E83" s="14">
        <v>0.5</v>
      </c>
      <c r="F83" s="15">
        <f t="shared" si="14"/>
        <v>2.1</v>
      </c>
      <c r="G83" s="15">
        <f t="shared" si="13"/>
        <v>2.1</v>
      </c>
      <c r="I83" s="16"/>
      <c r="J83" s="16"/>
    </row>
    <row r="84" spans="1:10" s="5" customFormat="1" ht="41.25" customHeight="1" x14ac:dyDescent="0.2">
      <c r="A84" s="25" t="s">
        <v>164</v>
      </c>
      <c r="B84" s="13" t="s">
        <v>165</v>
      </c>
      <c r="C84" s="14">
        <v>0</v>
      </c>
      <c r="D84" s="14">
        <v>0</v>
      </c>
      <c r="E84" s="14">
        <v>0.9</v>
      </c>
      <c r="F84" s="15">
        <f t="shared" si="14"/>
        <v>0</v>
      </c>
      <c r="G84" s="15">
        <f t="shared" si="13"/>
        <v>0</v>
      </c>
      <c r="I84" s="16"/>
      <c r="J84" s="16"/>
    </row>
    <row r="85" spans="1:10" s="33" customFormat="1" x14ac:dyDescent="0.2">
      <c r="A85" s="44" t="s">
        <v>166</v>
      </c>
      <c r="B85" s="45"/>
      <c r="C85" s="17">
        <f>C86+C106+C131+C147+C157+C160+C187</f>
        <v>5375694.9000000004</v>
      </c>
      <c r="D85" s="17">
        <f>D86+D106+D131+D147+D157+D160+D187</f>
        <v>5375694.9000000004</v>
      </c>
      <c r="E85" s="17">
        <f>E86+E106+E131+E147+E157+E160+E187</f>
        <v>3425570.5</v>
      </c>
      <c r="F85" s="18">
        <f t="shared" si="14"/>
        <v>63.7</v>
      </c>
      <c r="G85" s="18">
        <f t="shared" si="13"/>
        <v>63.7</v>
      </c>
      <c r="I85" s="16"/>
      <c r="J85" s="16"/>
    </row>
    <row r="86" spans="1:10" s="5" customFormat="1" ht="38.25" x14ac:dyDescent="0.2">
      <c r="A86" s="22" t="s">
        <v>167</v>
      </c>
      <c r="B86" s="13" t="s">
        <v>168</v>
      </c>
      <c r="C86" s="14">
        <f t="shared" ref="C86:D86" si="16">C87+C89+C91+C93+C103+C100</f>
        <v>794750.4</v>
      </c>
      <c r="D86" s="14">
        <f t="shared" si="16"/>
        <v>794750.4</v>
      </c>
      <c r="E86" s="14">
        <f>E87+E89+E91+E93+E103+E100</f>
        <v>938045.1</v>
      </c>
      <c r="F86" s="15">
        <f t="shared" si="14"/>
        <v>118</v>
      </c>
      <c r="G86" s="15">
        <f t="shared" si="13"/>
        <v>118</v>
      </c>
      <c r="I86" s="16"/>
      <c r="J86" s="16"/>
    </row>
    <row r="87" spans="1:10" s="5" customFormat="1" ht="84" customHeight="1" x14ac:dyDescent="0.2">
      <c r="A87" s="25" t="s">
        <v>169</v>
      </c>
      <c r="B87" s="13" t="s">
        <v>170</v>
      </c>
      <c r="C87" s="14">
        <f t="shared" ref="C87:D87" si="17">C88</f>
        <v>167400</v>
      </c>
      <c r="D87" s="14">
        <f t="shared" si="17"/>
        <v>167400</v>
      </c>
      <c r="E87" s="14">
        <f>E88</f>
        <v>197238.7</v>
      </c>
      <c r="F87" s="15">
        <f t="shared" si="14"/>
        <v>117.8</v>
      </c>
      <c r="G87" s="15">
        <f t="shared" si="13"/>
        <v>117.8</v>
      </c>
      <c r="I87" s="16"/>
      <c r="J87" s="16"/>
    </row>
    <row r="88" spans="1:10" s="5" customFormat="1" ht="58.15" customHeight="1" x14ac:dyDescent="0.2">
      <c r="A88" s="25" t="s">
        <v>171</v>
      </c>
      <c r="B88" s="13" t="s">
        <v>172</v>
      </c>
      <c r="C88" s="14">
        <v>167400</v>
      </c>
      <c r="D88" s="14">
        <v>167400</v>
      </c>
      <c r="E88" s="14">
        <v>197238.7</v>
      </c>
      <c r="F88" s="15">
        <f t="shared" si="14"/>
        <v>117.8</v>
      </c>
      <c r="G88" s="15">
        <f t="shared" si="13"/>
        <v>117.8</v>
      </c>
      <c r="I88" s="16"/>
      <c r="J88" s="16"/>
    </row>
    <row r="89" spans="1:10" s="5" customFormat="1" x14ac:dyDescent="0.2">
      <c r="A89" s="25" t="s">
        <v>173</v>
      </c>
      <c r="B89" s="13" t="s">
        <v>174</v>
      </c>
      <c r="C89" s="14">
        <f>C90</f>
        <v>390575.8</v>
      </c>
      <c r="D89" s="14">
        <f>D90</f>
        <v>390575.8</v>
      </c>
      <c r="E89" s="14">
        <f>E90</f>
        <v>584449.1</v>
      </c>
      <c r="F89" s="15">
        <f t="shared" si="14"/>
        <v>149.6</v>
      </c>
      <c r="G89" s="15">
        <f t="shared" si="13"/>
        <v>149.6</v>
      </c>
      <c r="I89" s="16"/>
      <c r="J89" s="16"/>
    </row>
    <row r="90" spans="1:10" s="5" customFormat="1" ht="25.5" x14ac:dyDescent="0.2">
      <c r="A90" s="25" t="s">
        <v>175</v>
      </c>
      <c r="B90" s="13" t="s">
        <v>176</v>
      </c>
      <c r="C90" s="14">
        <v>390575.8</v>
      </c>
      <c r="D90" s="14">
        <v>390575.8</v>
      </c>
      <c r="E90" s="14">
        <v>584449.1</v>
      </c>
      <c r="F90" s="15">
        <f t="shared" si="14"/>
        <v>149.6</v>
      </c>
      <c r="G90" s="15">
        <f t="shared" si="13"/>
        <v>149.6</v>
      </c>
      <c r="I90" s="16"/>
      <c r="J90" s="16"/>
    </row>
    <row r="91" spans="1:10" s="5" customFormat="1" ht="25.5" x14ac:dyDescent="0.2">
      <c r="A91" s="25" t="s">
        <v>177</v>
      </c>
      <c r="B91" s="13" t="s">
        <v>178</v>
      </c>
      <c r="C91" s="14">
        <f t="shared" ref="C91:D91" si="18">C92</f>
        <v>43025</v>
      </c>
      <c r="D91" s="14">
        <f t="shared" si="18"/>
        <v>43025</v>
      </c>
      <c r="E91" s="14">
        <f>E92</f>
        <v>7913.5</v>
      </c>
      <c r="F91" s="15">
        <f t="shared" si="14"/>
        <v>18.399999999999999</v>
      </c>
      <c r="G91" s="15">
        <f t="shared" si="13"/>
        <v>18.399999999999999</v>
      </c>
      <c r="I91" s="16"/>
      <c r="J91" s="16"/>
    </row>
    <row r="92" spans="1:10" s="5" customFormat="1" ht="38.25" x14ac:dyDescent="0.2">
      <c r="A92" s="25" t="s">
        <v>179</v>
      </c>
      <c r="B92" s="13" t="s">
        <v>180</v>
      </c>
      <c r="C92" s="14">
        <v>43025</v>
      </c>
      <c r="D92" s="14">
        <v>43025</v>
      </c>
      <c r="E92" s="14">
        <v>7913.5</v>
      </c>
      <c r="F92" s="15">
        <f t="shared" si="14"/>
        <v>18.399999999999999</v>
      </c>
      <c r="G92" s="15">
        <f t="shared" si="13"/>
        <v>18.399999999999999</v>
      </c>
      <c r="I92" s="16"/>
      <c r="J92" s="16"/>
    </row>
    <row r="93" spans="1:10" s="5" customFormat="1" ht="81" customHeight="1" x14ac:dyDescent="0.2">
      <c r="A93" s="27" t="s">
        <v>181</v>
      </c>
      <c r="B93" s="13" t="s">
        <v>182</v>
      </c>
      <c r="C93" s="14">
        <f t="shared" ref="C93:D93" si="19">C94+C96+C98</f>
        <v>185111.7</v>
      </c>
      <c r="D93" s="14">
        <f t="shared" si="19"/>
        <v>185111.7</v>
      </c>
      <c r="E93" s="14">
        <f>E94+E96+E98</f>
        <v>143934.5</v>
      </c>
      <c r="F93" s="15">
        <f t="shared" si="14"/>
        <v>77.8</v>
      </c>
      <c r="G93" s="15">
        <f t="shared" si="13"/>
        <v>77.8</v>
      </c>
      <c r="I93" s="16"/>
      <c r="J93" s="16"/>
    </row>
    <row r="94" spans="1:10" s="5" customFormat="1" ht="81.75" customHeight="1" x14ac:dyDescent="0.2">
      <c r="A94" s="27" t="s">
        <v>183</v>
      </c>
      <c r="B94" s="13" t="s">
        <v>184</v>
      </c>
      <c r="C94" s="14">
        <f>C95</f>
        <v>10000</v>
      </c>
      <c r="D94" s="14">
        <f>D95</f>
        <v>10000</v>
      </c>
      <c r="E94" s="14">
        <f>E95</f>
        <v>6126.1</v>
      </c>
      <c r="F94" s="15">
        <f t="shared" si="14"/>
        <v>61.3</v>
      </c>
      <c r="G94" s="15">
        <f t="shared" si="13"/>
        <v>61.3</v>
      </c>
      <c r="I94" s="16"/>
      <c r="J94" s="16"/>
    </row>
    <row r="95" spans="1:10" s="5" customFormat="1" ht="84.6" customHeight="1" x14ac:dyDescent="0.2">
      <c r="A95" s="27" t="s">
        <v>185</v>
      </c>
      <c r="B95" s="13" t="s">
        <v>186</v>
      </c>
      <c r="C95" s="14">
        <v>10000</v>
      </c>
      <c r="D95" s="14">
        <v>10000</v>
      </c>
      <c r="E95" s="14">
        <v>6126.1</v>
      </c>
      <c r="F95" s="15">
        <f t="shared" si="14"/>
        <v>61.3</v>
      </c>
      <c r="G95" s="15">
        <f t="shared" si="13"/>
        <v>61.3</v>
      </c>
      <c r="I95" s="16"/>
      <c r="J95" s="16"/>
    </row>
    <row r="96" spans="1:10" s="5" customFormat="1" ht="81.75" customHeight="1" x14ac:dyDescent="0.2">
      <c r="A96" s="27" t="s">
        <v>187</v>
      </c>
      <c r="B96" s="13" t="s">
        <v>188</v>
      </c>
      <c r="C96" s="14">
        <f t="shared" ref="C96:D96" si="20">C97</f>
        <v>16611.7</v>
      </c>
      <c r="D96" s="14">
        <f t="shared" si="20"/>
        <v>16611.7</v>
      </c>
      <c r="E96" s="14">
        <f>E97</f>
        <v>10299.299999999999</v>
      </c>
      <c r="F96" s="15">
        <f t="shared" si="14"/>
        <v>62</v>
      </c>
      <c r="G96" s="15">
        <f t="shared" si="13"/>
        <v>62</v>
      </c>
      <c r="I96" s="16"/>
      <c r="J96" s="16"/>
    </row>
    <row r="97" spans="1:10" s="5" customFormat="1" ht="84.6" customHeight="1" x14ac:dyDescent="0.2">
      <c r="A97" s="25" t="s">
        <v>189</v>
      </c>
      <c r="B97" s="13" t="s">
        <v>190</v>
      </c>
      <c r="C97" s="14">
        <v>16611.7</v>
      </c>
      <c r="D97" s="14">
        <v>16611.7</v>
      </c>
      <c r="E97" s="14">
        <v>10299.299999999999</v>
      </c>
      <c r="F97" s="15">
        <f t="shared" si="14"/>
        <v>62</v>
      </c>
      <c r="G97" s="15">
        <f t="shared" si="13"/>
        <v>62</v>
      </c>
      <c r="I97" s="16"/>
      <c r="J97" s="16"/>
    </row>
    <row r="98" spans="1:10" s="5" customFormat="1" ht="38.25" x14ac:dyDescent="0.2">
      <c r="A98" s="25" t="s">
        <v>191</v>
      </c>
      <c r="B98" s="13" t="s">
        <v>192</v>
      </c>
      <c r="C98" s="14">
        <f t="shared" ref="C98:D98" si="21">C99</f>
        <v>158500</v>
      </c>
      <c r="D98" s="14">
        <f t="shared" si="21"/>
        <v>158500</v>
      </c>
      <c r="E98" s="14">
        <f>E99</f>
        <v>127509.1</v>
      </c>
      <c r="F98" s="15">
        <f t="shared" si="14"/>
        <v>80.400000000000006</v>
      </c>
      <c r="G98" s="15">
        <f t="shared" si="13"/>
        <v>80.400000000000006</v>
      </c>
      <c r="I98" s="16"/>
      <c r="J98" s="16"/>
    </row>
    <row r="99" spans="1:10" s="5" customFormat="1" ht="38.25" x14ac:dyDescent="0.2">
      <c r="A99" s="25" t="s">
        <v>193</v>
      </c>
      <c r="B99" s="13" t="s">
        <v>194</v>
      </c>
      <c r="C99" s="14">
        <v>158500</v>
      </c>
      <c r="D99" s="14">
        <v>158500</v>
      </c>
      <c r="E99" s="14">
        <v>127509.1</v>
      </c>
      <c r="F99" s="15">
        <f t="shared" si="14"/>
        <v>80.400000000000006</v>
      </c>
      <c r="G99" s="15">
        <f t="shared" si="13"/>
        <v>80.400000000000006</v>
      </c>
      <c r="I99" s="16"/>
      <c r="J99" s="16"/>
    </row>
    <row r="100" spans="1:10" s="5" customFormat="1" ht="38.25" x14ac:dyDescent="0.2">
      <c r="A100" s="25" t="s">
        <v>195</v>
      </c>
      <c r="B100" s="13" t="s">
        <v>196</v>
      </c>
      <c r="C100" s="14">
        <f t="shared" ref="C100:E101" si="22">C101</f>
        <v>13.5</v>
      </c>
      <c r="D100" s="14">
        <f t="shared" si="22"/>
        <v>13.5</v>
      </c>
      <c r="E100" s="14">
        <f t="shared" si="22"/>
        <v>14</v>
      </c>
      <c r="F100" s="15">
        <f t="shared" si="14"/>
        <v>103.7</v>
      </c>
      <c r="G100" s="15">
        <f t="shared" si="13"/>
        <v>103.7</v>
      </c>
      <c r="I100" s="16"/>
      <c r="J100" s="16"/>
    </row>
    <row r="101" spans="1:10" s="5" customFormat="1" ht="42.75" customHeight="1" x14ac:dyDescent="0.2">
      <c r="A101" s="25" t="s">
        <v>197</v>
      </c>
      <c r="B101" s="13" t="s">
        <v>198</v>
      </c>
      <c r="C101" s="14">
        <f t="shared" si="22"/>
        <v>13.5</v>
      </c>
      <c r="D101" s="14">
        <f t="shared" si="22"/>
        <v>13.5</v>
      </c>
      <c r="E101" s="14">
        <f t="shared" si="22"/>
        <v>14</v>
      </c>
      <c r="F101" s="15">
        <f t="shared" si="14"/>
        <v>103.7</v>
      </c>
      <c r="G101" s="15">
        <f t="shared" si="13"/>
        <v>103.7</v>
      </c>
      <c r="I101" s="16"/>
      <c r="J101" s="16"/>
    </row>
    <row r="102" spans="1:10" s="5" customFormat="1" ht="99.6" customHeight="1" x14ac:dyDescent="0.2">
      <c r="A102" s="27" t="s">
        <v>199</v>
      </c>
      <c r="B102" s="13" t="s">
        <v>200</v>
      </c>
      <c r="C102" s="14">
        <v>13.5</v>
      </c>
      <c r="D102" s="14">
        <v>13.5</v>
      </c>
      <c r="E102" s="14">
        <v>14</v>
      </c>
      <c r="F102" s="15">
        <f t="shared" si="14"/>
        <v>103.7</v>
      </c>
      <c r="G102" s="15">
        <f t="shared" si="13"/>
        <v>103.7</v>
      </c>
      <c r="I102" s="16"/>
      <c r="J102" s="16"/>
    </row>
    <row r="103" spans="1:10" s="5" customFormat="1" ht="85.15" customHeight="1" x14ac:dyDescent="0.2">
      <c r="A103" s="27" t="s">
        <v>201</v>
      </c>
      <c r="B103" s="13" t="s">
        <v>202</v>
      </c>
      <c r="C103" s="14">
        <f t="shared" ref="C103:D104" si="23">C104</f>
        <v>8624.4</v>
      </c>
      <c r="D103" s="14">
        <f t="shared" si="23"/>
        <v>8624.4</v>
      </c>
      <c r="E103" s="14">
        <f>E104</f>
        <v>4495.3</v>
      </c>
      <c r="F103" s="15">
        <f t="shared" si="14"/>
        <v>52.1</v>
      </c>
      <c r="G103" s="15">
        <f t="shared" si="13"/>
        <v>52.1</v>
      </c>
      <c r="I103" s="16"/>
      <c r="J103" s="16"/>
    </row>
    <row r="104" spans="1:10" s="5" customFormat="1" ht="81.599999999999994" customHeight="1" x14ac:dyDescent="0.2">
      <c r="A104" s="27" t="s">
        <v>203</v>
      </c>
      <c r="B104" s="13" t="s">
        <v>204</v>
      </c>
      <c r="C104" s="14">
        <f t="shared" si="23"/>
        <v>8624.4</v>
      </c>
      <c r="D104" s="14">
        <f t="shared" si="23"/>
        <v>8624.4</v>
      </c>
      <c r="E104" s="14">
        <f>E105</f>
        <v>4495.3</v>
      </c>
      <c r="F104" s="15">
        <f t="shared" si="14"/>
        <v>52.1</v>
      </c>
      <c r="G104" s="15">
        <f t="shared" si="13"/>
        <v>52.1</v>
      </c>
      <c r="I104" s="16"/>
      <c r="J104" s="16"/>
    </row>
    <row r="105" spans="1:10" s="5" customFormat="1" ht="96" customHeight="1" x14ac:dyDescent="0.2">
      <c r="A105" s="27" t="s">
        <v>205</v>
      </c>
      <c r="B105" s="13" t="s">
        <v>206</v>
      </c>
      <c r="C105" s="14">
        <v>8624.4</v>
      </c>
      <c r="D105" s="14">
        <v>8624.4</v>
      </c>
      <c r="E105" s="14">
        <v>4495.3</v>
      </c>
      <c r="F105" s="15">
        <f t="shared" si="14"/>
        <v>52.1</v>
      </c>
      <c r="G105" s="15">
        <f t="shared" si="13"/>
        <v>52.1</v>
      </c>
      <c r="I105" s="16"/>
      <c r="J105" s="16"/>
    </row>
    <row r="106" spans="1:10" s="5" customFormat="1" ht="25.5" x14ac:dyDescent="0.2">
      <c r="A106" s="22" t="s">
        <v>207</v>
      </c>
      <c r="B106" s="13" t="s">
        <v>208</v>
      </c>
      <c r="C106" s="14">
        <f t="shared" ref="C106:D106" si="24">C107+C116+C124</f>
        <v>252889.9</v>
      </c>
      <c r="D106" s="14">
        <f t="shared" si="24"/>
        <v>252889.9</v>
      </c>
      <c r="E106" s="14">
        <f>E107+E116+E124</f>
        <v>259262.7</v>
      </c>
      <c r="F106" s="15">
        <f t="shared" si="14"/>
        <v>102.5</v>
      </c>
      <c r="G106" s="15">
        <f t="shared" si="13"/>
        <v>102.5</v>
      </c>
      <c r="I106" s="16"/>
      <c r="J106" s="16"/>
    </row>
    <row r="107" spans="1:10" s="5" customFormat="1" ht="17.25" customHeight="1" x14ac:dyDescent="0.2">
      <c r="A107" s="25" t="s">
        <v>209</v>
      </c>
      <c r="B107" s="13" t="s">
        <v>210</v>
      </c>
      <c r="C107" s="14">
        <f>C108+C109+C110+C111+C114+C115+C112+C113</f>
        <v>90094.7</v>
      </c>
      <c r="D107" s="14">
        <f>D108+D109+D110+D111+D114+D115+D112+D113</f>
        <v>90094.7</v>
      </c>
      <c r="E107" s="14">
        <f>E108+E109+E110+E111+E114+E115+E112+E113</f>
        <v>117665.4</v>
      </c>
      <c r="F107" s="15">
        <f t="shared" si="14"/>
        <v>130.6</v>
      </c>
      <c r="G107" s="15">
        <f t="shared" si="13"/>
        <v>130.6</v>
      </c>
      <c r="I107" s="16"/>
      <c r="J107" s="16"/>
    </row>
    <row r="108" spans="1:10" s="5" customFormat="1" ht="25.5" x14ac:dyDescent="0.2">
      <c r="A108" s="25" t="s">
        <v>211</v>
      </c>
      <c r="B108" s="13" t="s">
        <v>212</v>
      </c>
      <c r="C108" s="14">
        <v>49205.599999999999</v>
      </c>
      <c r="D108" s="14">
        <v>49205.599999999999</v>
      </c>
      <c r="E108" s="14">
        <v>45233.4</v>
      </c>
      <c r="F108" s="15">
        <f t="shared" si="14"/>
        <v>91.9</v>
      </c>
      <c r="G108" s="15">
        <f t="shared" si="13"/>
        <v>91.9</v>
      </c>
      <c r="I108" s="16"/>
      <c r="J108" s="16"/>
    </row>
    <row r="109" spans="1:10" s="5" customFormat="1" ht="25.5" x14ac:dyDescent="0.2">
      <c r="A109" s="25" t="s">
        <v>213</v>
      </c>
      <c r="B109" s="13" t="s">
        <v>214</v>
      </c>
      <c r="C109" s="14">
        <v>0</v>
      </c>
      <c r="D109" s="14">
        <v>0</v>
      </c>
      <c r="E109" s="14">
        <v>54.1</v>
      </c>
      <c r="F109" s="15">
        <f t="shared" si="14"/>
        <v>0</v>
      </c>
      <c r="G109" s="15">
        <f t="shared" si="13"/>
        <v>0</v>
      </c>
      <c r="I109" s="16"/>
      <c r="J109" s="16"/>
    </row>
    <row r="110" spans="1:10" s="5" customFormat="1" ht="25.5" x14ac:dyDescent="0.2">
      <c r="A110" s="28" t="s">
        <v>215</v>
      </c>
      <c r="B110" s="13" t="s">
        <v>216</v>
      </c>
      <c r="C110" s="14">
        <v>18425.599999999999</v>
      </c>
      <c r="D110" s="14">
        <v>18425.599999999999</v>
      </c>
      <c r="E110" s="14">
        <v>11656.1</v>
      </c>
      <c r="F110" s="15">
        <f t="shared" si="14"/>
        <v>63.3</v>
      </c>
      <c r="G110" s="15">
        <f t="shared" si="13"/>
        <v>63.3</v>
      </c>
      <c r="I110" s="16"/>
      <c r="J110" s="16"/>
    </row>
    <row r="111" spans="1:10" s="5" customFormat="1" ht="25.5" x14ac:dyDescent="0.2">
      <c r="A111" s="22" t="s">
        <v>217</v>
      </c>
      <c r="B111" s="13" t="s">
        <v>218</v>
      </c>
      <c r="C111" s="14">
        <v>0</v>
      </c>
      <c r="D111" s="14">
        <v>0</v>
      </c>
      <c r="E111" s="14">
        <v>-540.29999999999995</v>
      </c>
      <c r="F111" s="15">
        <f t="shared" si="14"/>
        <v>0</v>
      </c>
      <c r="G111" s="15">
        <f t="shared" si="13"/>
        <v>0</v>
      </c>
      <c r="I111" s="16"/>
      <c r="J111" s="16"/>
    </row>
    <row r="112" spans="1:10" s="5" customFormat="1" x14ac:dyDescent="0.2">
      <c r="A112" s="22" t="s">
        <v>219</v>
      </c>
      <c r="B112" s="13" t="s">
        <v>220</v>
      </c>
      <c r="C112" s="14">
        <v>3247.4</v>
      </c>
      <c r="D112" s="14">
        <v>3247.4</v>
      </c>
      <c r="E112" s="14">
        <v>49198.3</v>
      </c>
      <c r="F112" s="15" t="str">
        <f t="shared" si="14"/>
        <v>св.100</v>
      </c>
      <c r="G112" s="15" t="str">
        <f t="shared" si="13"/>
        <v>св.100</v>
      </c>
      <c r="I112" s="16"/>
      <c r="J112" s="16"/>
    </row>
    <row r="113" spans="1:10" s="5" customFormat="1" ht="14.25" customHeight="1" x14ac:dyDescent="0.2">
      <c r="A113" s="22" t="s">
        <v>221</v>
      </c>
      <c r="B113" s="13" t="s">
        <v>222</v>
      </c>
      <c r="C113" s="14">
        <v>1313.1</v>
      </c>
      <c r="D113" s="14">
        <v>1313.1</v>
      </c>
      <c r="E113" s="14">
        <v>1161.7</v>
      </c>
      <c r="F113" s="15">
        <f t="shared" si="14"/>
        <v>88.5</v>
      </c>
      <c r="G113" s="15">
        <f t="shared" si="13"/>
        <v>88.5</v>
      </c>
      <c r="I113" s="16"/>
      <c r="J113" s="16"/>
    </row>
    <row r="114" spans="1:10" s="5" customFormat="1" ht="25.5" x14ac:dyDescent="0.2">
      <c r="A114" s="22" t="s">
        <v>223</v>
      </c>
      <c r="B114" s="13" t="s">
        <v>224</v>
      </c>
      <c r="C114" s="14">
        <v>0</v>
      </c>
      <c r="D114" s="14">
        <v>0</v>
      </c>
      <c r="E114" s="14">
        <v>4.5</v>
      </c>
      <c r="F114" s="15">
        <f t="shared" si="14"/>
        <v>0</v>
      </c>
      <c r="G114" s="15">
        <f t="shared" si="13"/>
        <v>0</v>
      </c>
      <c r="I114" s="16"/>
      <c r="J114" s="16"/>
    </row>
    <row r="115" spans="1:10" s="5" customFormat="1" ht="43.5" customHeight="1" x14ac:dyDescent="0.2">
      <c r="A115" s="34" t="s">
        <v>225</v>
      </c>
      <c r="B115" s="13" t="s">
        <v>226</v>
      </c>
      <c r="C115" s="14">
        <v>17903</v>
      </c>
      <c r="D115" s="14">
        <v>17903</v>
      </c>
      <c r="E115" s="14">
        <v>10897.6</v>
      </c>
      <c r="F115" s="15">
        <f t="shared" si="14"/>
        <v>60.9</v>
      </c>
      <c r="G115" s="15">
        <f t="shared" si="13"/>
        <v>60.9</v>
      </c>
      <c r="I115" s="16"/>
      <c r="J115" s="16"/>
    </row>
    <row r="116" spans="1:10" s="5" customFormat="1" x14ac:dyDescent="0.2">
      <c r="A116" s="25" t="s">
        <v>227</v>
      </c>
      <c r="B116" s="13" t="s">
        <v>228</v>
      </c>
      <c r="C116" s="14">
        <f t="shared" ref="C116:D116" si="25">C117+C119+C120+C122</f>
        <v>117127.4</v>
      </c>
      <c r="D116" s="14">
        <f t="shared" si="25"/>
        <v>117127.4</v>
      </c>
      <c r="E116" s="14">
        <f>E117+E119+E120+E122</f>
        <v>95212.9</v>
      </c>
      <c r="F116" s="15">
        <f t="shared" si="14"/>
        <v>81.3</v>
      </c>
      <c r="G116" s="15">
        <f t="shared" si="13"/>
        <v>81.3</v>
      </c>
      <c r="I116" s="16"/>
      <c r="J116" s="16"/>
    </row>
    <row r="117" spans="1:10" s="5" customFormat="1" ht="51" x14ac:dyDescent="0.2">
      <c r="A117" s="25" t="s">
        <v>229</v>
      </c>
      <c r="B117" s="13" t="s">
        <v>230</v>
      </c>
      <c r="C117" s="14">
        <f t="shared" ref="C117:D117" si="26">C118</f>
        <v>38394.5</v>
      </c>
      <c r="D117" s="14">
        <f t="shared" si="26"/>
        <v>38394.5</v>
      </c>
      <c r="E117" s="14">
        <f>E118</f>
        <v>33441.599999999999</v>
      </c>
      <c r="F117" s="15">
        <f t="shared" si="14"/>
        <v>87.1</v>
      </c>
      <c r="G117" s="15">
        <f t="shared" si="13"/>
        <v>87.1</v>
      </c>
      <c r="I117" s="16"/>
      <c r="J117" s="16"/>
    </row>
    <row r="118" spans="1:10" s="5" customFormat="1" ht="69.599999999999994" customHeight="1" x14ac:dyDescent="0.2">
      <c r="A118" s="25" t="s">
        <v>231</v>
      </c>
      <c r="B118" s="13" t="s">
        <v>232</v>
      </c>
      <c r="C118" s="14">
        <v>38394.5</v>
      </c>
      <c r="D118" s="14">
        <v>38394.5</v>
      </c>
      <c r="E118" s="14">
        <v>33441.599999999999</v>
      </c>
      <c r="F118" s="15">
        <f t="shared" si="14"/>
        <v>87.1</v>
      </c>
      <c r="G118" s="15">
        <f t="shared" si="13"/>
        <v>87.1</v>
      </c>
      <c r="I118" s="16"/>
      <c r="J118" s="16"/>
    </row>
    <row r="119" spans="1:10" s="5" customFormat="1" ht="45.6" customHeight="1" x14ac:dyDescent="0.2">
      <c r="A119" s="25" t="s">
        <v>233</v>
      </c>
      <c r="B119" s="13" t="s">
        <v>234</v>
      </c>
      <c r="C119" s="14">
        <v>72184</v>
      </c>
      <c r="D119" s="14">
        <v>72184</v>
      </c>
      <c r="E119" s="14">
        <v>58335.6</v>
      </c>
      <c r="F119" s="15">
        <f t="shared" si="14"/>
        <v>80.8</v>
      </c>
      <c r="G119" s="15">
        <f t="shared" si="13"/>
        <v>80.8</v>
      </c>
      <c r="I119" s="16"/>
      <c r="J119" s="16"/>
    </row>
    <row r="120" spans="1:10" s="5" customFormat="1" ht="55.15" customHeight="1" x14ac:dyDescent="0.2">
      <c r="A120" s="25" t="s">
        <v>235</v>
      </c>
      <c r="B120" s="13" t="s">
        <v>236</v>
      </c>
      <c r="C120" s="14">
        <f t="shared" ref="C120:D120" si="27">C121</f>
        <v>5597.2</v>
      </c>
      <c r="D120" s="14">
        <f t="shared" si="27"/>
        <v>5597.2</v>
      </c>
      <c r="E120" s="14">
        <f>E121</f>
        <v>2665</v>
      </c>
      <c r="F120" s="15">
        <f t="shared" si="14"/>
        <v>47.6</v>
      </c>
      <c r="G120" s="15">
        <f t="shared" si="13"/>
        <v>47.6</v>
      </c>
      <c r="I120" s="16"/>
      <c r="J120" s="16"/>
    </row>
    <row r="121" spans="1:10" s="5" customFormat="1" ht="69.599999999999994" customHeight="1" x14ac:dyDescent="0.2">
      <c r="A121" s="25" t="s">
        <v>237</v>
      </c>
      <c r="B121" s="13" t="s">
        <v>238</v>
      </c>
      <c r="C121" s="14">
        <v>5597.2</v>
      </c>
      <c r="D121" s="14">
        <v>5597.2</v>
      </c>
      <c r="E121" s="14">
        <v>2665</v>
      </c>
      <c r="F121" s="15">
        <f t="shared" si="14"/>
        <v>47.6</v>
      </c>
      <c r="G121" s="15">
        <f t="shared" si="13"/>
        <v>47.6</v>
      </c>
      <c r="I121" s="16"/>
      <c r="J121" s="16"/>
    </row>
    <row r="122" spans="1:10" s="5" customFormat="1" ht="25.5" x14ac:dyDescent="0.2">
      <c r="A122" s="25" t="s">
        <v>239</v>
      </c>
      <c r="B122" s="13" t="s">
        <v>240</v>
      </c>
      <c r="C122" s="14">
        <f t="shared" ref="C122:E122" si="28">C123</f>
        <v>951.7</v>
      </c>
      <c r="D122" s="14">
        <f t="shared" si="28"/>
        <v>951.7</v>
      </c>
      <c r="E122" s="14">
        <f t="shared" si="28"/>
        <v>770.7</v>
      </c>
      <c r="F122" s="15">
        <f t="shared" si="14"/>
        <v>81</v>
      </c>
      <c r="G122" s="15">
        <f t="shared" si="13"/>
        <v>81</v>
      </c>
      <c r="I122" s="16"/>
      <c r="J122" s="16"/>
    </row>
    <row r="123" spans="1:10" s="5" customFormat="1" ht="25.5" x14ac:dyDescent="0.2">
      <c r="A123" s="25" t="s">
        <v>241</v>
      </c>
      <c r="B123" s="13" t="s">
        <v>242</v>
      </c>
      <c r="C123" s="14">
        <v>951.7</v>
      </c>
      <c r="D123" s="14">
        <v>951.7</v>
      </c>
      <c r="E123" s="14">
        <v>770.7</v>
      </c>
      <c r="F123" s="15">
        <f t="shared" si="14"/>
        <v>81</v>
      </c>
      <c r="G123" s="15">
        <f t="shared" si="13"/>
        <v>81</v>
      </c>
      <c r="I123" s="16"/>
      <c r="J123" s="16"/>
    </row>
    <row r="124" spans="1:10" s="5" customFormat="1" x14ac:dyDescent="0.2">
      <c r="A124" s="25" t="s">
        <v>243</v>
      </c>
      <c r="B124" s="13" t="s">
        <v>244</v>
      </c>
      <c r="C124" s="14">
        <f>C125</f>
        <v>45667.8</v>
      </c>
      <c r="D124" s="14">
        <f>D125</f>
        <v>45667.8</v>
      </c>
      <c r="E124" s="14">
        <f>E125+E129</f>
        <v>46384.4</v>
      </c>
      <c r="F124" s="15">
        <f t="shared" si="14"/>
        <v>101.6</v>
      </c>
      <c r="G124" s="15">
        <f t="shared" si="13"/>
        <v>101.6</v>
      </c>
      <c r="I124" s="16"/>
      <c r="J124" s="16"/>
    </row>
    <row r="125" spans="1:10" s="5" customFormat="1" ht="25.5" x14ac:dyDescent="0.2">
      <c r="A125" s="25" t="s">
        <v>245</v>
      </c>
      <c r="B125" s="13" t="s">
        <v>246</v>
      </c>
      <c r="C125" s="14">
        <f>C126+C127+C128</f>
        <v>45667.8</v>
      </c>
      <c r="D125" s="14">
        <f>D126+D127+D128</f>
        <v>45667.8</v>
      </c>
      <c r="E125" s="14">
        <f>E126+E127+E128</f>
        <v>46382</v>
      </c>
      <c r="F125" s="15">
        <f t="shared" si="14"/>
        <v>101.6</v>
      </c>
      <c r="G125" s="15">
        <f t="shared" si="13"/>
        <v>101.6</v>
      </c>
      <c r="I125" s="16"/>
      <c r="J125" s="16"/>
    </row>
    <row r="126" spans="1:10" s="5" customFormat="1" ht="51" x14ac:dyDescent="0.2">
      <c r="A126" s="25" t="s">
        <v>247</v>
      </c>
      <c r="B126" s="13" t="s">
        <v>248</v>
      </c>
      <c r="C126" s="14">
        <v>36102.300000000003</v>
      </c>
      <c r="D126" s="14">
        <v>36102.300000000003</v>
      </c>
      <c r="E126" s="14">
        <v>40100.199999999997</v>
      </c>
      <c r="F126" s="15">
        <f t="shared" si="14"/>
        <v>111.1</v>
      </c>
      <c r="G126" s="15">
        <f t="shared" si="13"/>
        <v>111.1</v>
      </c>
      <c r="I126" s="16"/>
      <c r="J126" s="16"/>
    </row>
    <row r="127" spans="1:10" s="5" customFormat="1" ht="38.25" x14ac:dyDescent="0.2">
      <c r="A127" s="25" t="s">
        <v>249</v>
      </c>
      <c r="B127" s="13" t="s">
        <v>250</v>
      </c>
      <c r="C127" s="14">
        <v>6957.6</v>
      </c>
      <c r="D127" s="14">
        <v>6957.6</v>
      </c>
      <c r="E127" s="14">
        <v>4926</v>
      </c>
      <c r="F127" s="15">
        <f t="shared" si="14"/>
        <v>70.8</v>
      </c>
      <c r="G127" s="15">
        <f t="shared" si="13"/>
        <v>70.8</v>
      </c>
      <c r="I127" s="16"/>
      <c r="J127" s="16"/>
    </row>
    <row r="128" spans="1:10" s="5" customFormat="1" ht="39.6" customHeight="1" x14ac:dyDescent="0.2">
      <c r="A128" s="28" t="s">
        <v>251</v>
      </c>
      <c r="B128" s="29" t="s">
        <v>252</v>
      </c>
      <c r="C128" s="14">
        <v>2607.9</v>
      </c>
      <c r="D128" s="14">
        <v>2607.9</v>
      </c>
      <c r="E128" s="14">
        <v>1355.8</v>
      </c>
      <c r="F128" s="15">
        <f t="shared" si="14"/>
        <v>52</v>
      </c>
      <c r="G128" s="15">
        <f t="shared" si="13"/>
        <v>52</v>
      </c>
      <c r="I128" s="16"/>
      <c r="J128" s="16"/>
    </row>
    <row r="129" spans="1:10" s="5" customFormat="1" ht="38.25" x14ac:dyDescent="0.2">
      <c r="A129" s="22" t="s">
        <v>253</v>
      </c>
      <c r="B129" s="29" t="s">
        <v>254</v>
      </c>
      <c r="C129" s="14">
        <v>0</v>
      </c>
      <c r="D129" s="14">
        <v>0</v>
      </c>
      <c r="E129" s="14">
        <f>E130</f>
        <v>2.4</v>
      </c>
      <c r="F129" s="15">
        <f t="shared" si="14"/>
        <v>0</v>
      </c>
      <c r="G129" s="15">
        <f t="shared" si="13"/>
        <v>0</v>
      </c>
      <c r="I129" s="16"/>
      <c r="J129" s="16"/>
    </row>
    <row r="130" spans="1:10" s="5" customFormat="1" ht="55.5" customHeight="1" x14ac:dyDescent="0.2">
      <c r="A130" s="22" t="s">
        <v>255</v>
      </c>
      <c r="B130" s="29" t="s">
        <v>256</v>
      </c>
      <c r="C130" s="14">
        <v>0</v>
      </c>
      <c r="D130" s="14">
        <v>0</v>
      </c>
      <c r="E130" s="14">
        <v>2.4</v>
      </c>
      <c r="F130" s="15">
        <f t="shared" si="14"/>
        <v>0</v>
      </c>
      <c r="G130" s="15">
        <f t="shared" si="13"/>
        <v>0</v>
      </c>
      <c r="I130" s="16"/>
      <c r="J130" s="16"/>
    </row>
    <row r="131" spans="1:10" s="5" customFormat="1" ht="38.25" x14ac:dyDescent="0.2">
      <c r="A131" s="22" t="s">
        <v>257</v>
      </c>
      <c r="B131" s="13" t="s">
        <v>258</v>
      </c>
      <c r="C131" s="14">
        <f>C132+C142</f>
        <v>140222.20000000001</v>
      </c>
      <c r="D131" s="14">
        <f>D132+D142</f>
        <v>140222.20000000001</v>
      </c>
      <c r="E131" s="14">
        <f>E132+E142</f>
        <v>142079</v>
      </c>
      <c r="F131" s="15">
        <f t="shared" si="14"/>
        <v>101.3</v>
      </c>
      <c r="G131" s="15">
        <f t="shared" si="13"/>
        <v>101.3</v>
      </c>
      <c r="I131" s="16"/>
      <c r="J131" s="16"/>
    </row>
    <row r="132" spans="1:10" s="5" customFormat="1" x14ac:dyDescent="0.2">
      <c r="A132" s="25" t="s">
        <v>259</v>
      </c>
      <c r="B132" s="13" t="s">
        <v>260</v>
      </c>
      <c r="C132" s="14">
        <f>C140+C138+C134+C136</f>
        <v>39745.199999999997</v>
      </c>
      <c r="D132" s="14">
        <f>D140+D138+D134+D136</f>
        <v>39745.199999999997</v>
      </c>
      <c r="E132" s="14">
        <f>E140+E138+E136+E134+E133+E135</f>
        <v>25460.2</v>
      </c>
      <c r="F132" s="15">
        <f t="shared" si="14"/>
        <v>64.099999999999994</v>
      </c>
      <c r="G132" s="15">
        <f t="shared" si="13"/>
        <v>64.099999999999994</v>
      </c>
      <c r="I132" s="16"/>
      <c r="J132" s="16"/>
    </row>
    <row r="133" spans="1:10" s="5" customFormat="1" ht="51" x14ac:dyDescent="0.2">
      <c r="A133" s="25" t="s">
        <v>261</v>
      </c>
      <c r="B133" s="13" t="s">
        <v>262</v>
      </c>
      <c r="C133" s="14">
        <v>0</v>
      </c>
      <c r="D133" s="14">
        <v>0</v>
      </c>
      <c r="E133" s="14">
        <v>19</v>
      </c>
      <c r="F133" s="15">
        <f t="shared" si="14"/>
        <v>0</v>
      </c>
      <c r="G133" s="15">
        <f t="shared" ref="G133:G196" si="29">IF(D133=0,0,IF(E133&lt;0,0,IF((E133/D133*100)&gt;150,"св.100",E133/D133*100)))</f>
        <v>0</v>
      </c>
      <c r="I133" s="16"/>
      <c r="J133" s="16"/>
    </row>
    <row r="134" spans="1:10" s="5" customFormat="1" ht="25.5" x14ac:dyDescent="0.2">
      <c r="A134" s="25" t="s">
        <v>263</v>
      </c>
      <c r="B134" s="13" t="s">
        <v>264</v>
      </c>
      <c r="C134" s="14">
        <v>653.4</v>
      </c>
      <c r="D134" s="14">
        <v>653.4</v>
      </c>
      <c r="E134" s="14">
        <v>362.8</v>
      </c>
      <c r="F134" s="15">
        <f t="shared" ref="F134:F197" si="30">IF(C134=0,0,IF(E134&lt;0,0,IF((E134/C134*100)&gt;150,"св.100",E134/C134*100)))</f>
        <v>55.5</v>
      </c>
      <c r="G134" s="15">
        <f t="shared" si="29"/>
        <v>55.5</v>
      </c>
      <c r="I134" s="16"/>
      <c r="J134" s="16"/>
    </row>
    <row r="135" spans="1:10" s="5" customFormat="1" ht="25.5" x14ac:dyDescent="0.2">
      <c r="A135" s="25" t="s">
        <v>265</v>
      </c>
      <c r="B135" s="13" t="s">
        <v>266</v>
      </c>
      <c r="C135" s="14">
        <v>0</v>
      </c>
      <c r="D135" s="14">
        <v>0</v>
      </c>
      <c r="E135" s="14">
        <v>0.1</v>
      </c>
      <c r="F135" s="15">
        <f t="shared" si="30"/>
        <v>0</v>
      </c>
      <c r="G135" s="15">
        <f t="shared" si="29"/>
        <v>0</v>
      </c>
      <c r="I135" s="16"/>
      <c r="J135" s="16"/>
    </row>
    <row r="136" spans="1:10" s="5" customFormat="1" ht="28.5" customHeight="1" x14ac:dyDescent="0.2">
      <c r="A136" s="25" t="s">
        <v>267</v>
      </c>
      <c r="B136" s="13" t="s">
        <v>268</v>
      </c>
      <c r="C136" s="14">
        <f>C137</f>
        <v>1203.5999999999999</v>
      </c>
      <c r="D136" s="14">
        <f>D137</f>
        <v>1203.5999999999999</v>
      </c>
      <c r="E136" s="14">
        <f>E137</f>
        <v>830.4</v>
      </c>
      <c r="F136" s="15">
        <f t="shared" si="30"/>
        <v>69</v>
      </c>
      <c r="G136" s="15">
        <f t="shared" si="29"/>
        <v>69</v>
      </c>
      <c r="I136" s="16"/>
      <c r="J136" s="16"/>
    </row>
    <row r="137" spans="1:10" s="5" customFormat="1" ht="89.25" x14ac:dyDescent="0.2">
      <c r="A137" s="27" t="s">
        <v>269</v>
      </c>
      <c r="B137" s="13" t="s">
        <v>270</v>
      </c>
      <c r="C137" s="14">
        <v>1203.5999999999999</v>
      </c>
      <c r="D137" s="14">
        <v>1203.5999999999999</v>
      </c>
      <c r="E137" s="14">
        <v>830.4</v>
      </c>
      <c r="F137" s="15">
        <f t="shared" si="30"/>
        <v>69</v>
      </c>
      <c r="G137" s="15">
        <f t="shared" si="29"/>
        <v>69</v>
      </c>
      <c r="I137" s="16"/>
      <c r="J137" s="16"/>
    </row>
    <row r="138" spans="1:10" s="5" customFormat="1" ht="38.25" x14ac:dyDescent="0.2">
      <c r="A138" s="25" t="s">
        <v>271</v>
      </c>
      <c r="B138" s="13" t="s">
        <v>272</v>
      </c>
      <c r="C138" s="14">
        <f>C139</f>
        <v>599</v>
      </c>
      <c r="D138" s="14">
        <f>D139</f>
        <v>599</v>
      </c>
      <c r="E138" s="14">
        <f>E139</f>
        <v>490.3</v>
      </c>
      <c r="F138" s="15">
        <f t="shared" si="30"/>
        <v>81.900000000000006</v>
      </c>
      <c r="G138" s="15">
        <f t="shared" si="29"/>
        <v>81.900000000000006</v>
      </c>
      <c r="I138" s="16"/>
      <c r="J138" s="16"/>
    </row>
    <row r="139" spans="1:10" s="5" customFormat="1" ht="63.75" x14ac:dyDescent="0.2">
      <c r="A139" s="25" t="s">
        <v>273</v>
      </c>
      <c r="B139" s="13" t="s">
        <v>274</v>
      </c>
      <c r="C139" s="14">
        <v>599</v>
      </c>
      <c r="D139" s="14">
        <v>599</v>
      </c>
      <c r="E139" s="14">
        <v>490.3</v>
      </c>
      <c r="F139" s="15">
        <f t="shared" si="30"/>
        <v>81.900000000000006</v>
      </c>
      <c r="G139" s="15">
        <f t="shared" si="29"/>
        <v>81.900000000000006</v>
      </c>
      <c r="I139" s="16"/>
      <c r="J139" s="16"/>
    </row>
    <row r="140" spans="1:10" s="5" customFormat="1" x14ac:dyDescent="0.2">
      <c r="A140" s="25" t="s">
        <v>275</v>
      </c>
      <c r="B140" s="13" t="s">
        <v>276</v>
      </c>
      <c r="C140" s="14">
        <f t="shared" ref="C140:D140" si="31">C141</f>
        <v>37289.199999999997</v>
      </c>
      <c r="D140" s="14">
        <f t="shared" si="31"/>
        <v>37289.199999999997</v>
      </c>
      <c r="E140" s="14">
        <f>E141</f>
        <v>23757.599999999999</v>
      </c>
      <c r="F140" s="15">
        <f t="shared" si="30"/>
        <v>63.7</v>
      </c>
      <c r="G140" s="15">
        <f t="shared" si="29"/>
        <v>63.7</v>
      </c>
      <c r="I140" s="16"/>
      <c r="J140" s="16"/>
    </row>
    <row r="141" spans="1:10" s="5" customFormat="1" ht="38.25" x14ac:dyDescent="0.2">
      <c r="A141" s="25" t="s">
        <v>277</v>
      </c>
      <c r="B141" s="13" t="s">
        <v>278</v>
      </c>
      <c r="C141" s="14">
        <v>37289.199999999997</v>
      </c>
      <c r="D141" s="14">
        <v>37289.199999999997</v>
      </c>
      <c r="E141" s="14">
        <v>23757.599999999999</v>
      </c>
      <c r="F141" s="15">
        <f t="shared" si="30"/>
        <v>63.7</v>
      </c>
      <c r="G141" s="15">
        <f t="shared" si="29"/>
        <v>63.7</v>
      </c>
      <c r="I141" s="16"/>
      <c r="J141" s="16"/>
    </row>
    <row r="142" spans="1:10" s="5" customFormat="1" x14ac:dyDescent="0.2">
      <c r="A142" s="25" t="s">
        <v>279</v>
      </c>
      <c r="B142" s="13" t="s">
        <v>280</v>
      </c>
      <c r="C142" s="14">
        <f>C143+C145</f>
        <v>100477</v>
      </c>
      <c r="D142" s="14">
        <f>D143+D145</f>
        <v>100477</v>
      </c>
      <c r="E142" s="14">
        <f>E143+E145</f>
        <v>116618.8</v>
      </c>
      <c r="F142" s="15">
        <f t="shared" si="30"/>
        <v>116.1</v>
      </c>
      <c r="G142" s="15">
        <f t="shared" si="29"/>
        <v>116.1</v>
      </c>
      <c r="I142" s="16"/>
      <c r="J142" s="16"/>
    </row>
    <row r="143" spans="1:10" s="5" customFormat="1" ht="28.5" customHeight="1" x14ac:dyDescent="0.2">
      <c r="A143" s="25" t="s">
        <v>281</v>
      </c>
      <c r="B143" s="13" t="s">
        <v>282</v>
      </c>
      <c r="C143" s="14">
        <f t="shared" ref="C143:D143" si="32">C144</f>
        <v>4267.1000000000004</v>
      </c>
      <c r="D143" s="14">
        <f t="shared" si="32"/>
        <v>4267.1000000000004</v>
      </c>
      <c r="E143" s="14">
        <f>E144</f>
        <v>2477.4</v>
      </c>
      <c r="F143" s="15">
        <f t="shared" si="30"/>
        <v>58.1</v>
      </c>
      <c r="G143" s="15">
        <f t="shared" si="29"/>
        <v>58.1</v>
      </c>
      <c r="I143" s="16"/>
      <c r="J143" s="16"/>
    </row>
    <row r="144" spans="1:10" s="5" customFormat="1" ht="38.25" x14ac:dyDescent="0.2">
      <c r="A144" s="25" t="s">
        <v>283</v>
      </c>
      <c r="B144" s="13" t="s">
        <v>284</v>
      </c>
      <c r="C144" s="14">
        <v>4267.1000000000004</v>
      </c>
      <c r="D144" s="14">
        <v>4267.1000000000004</v>
      </c>
      <c r="E144" s="14">
        <v>2477.4</v>
      </c>
      <c r="F144" s="15">
        <f t="shared" si="30"/>
        <v>58.1</v>
      </c>
      <c r="G144" s="15">
        <f t="shared" si="29"/>
        <v>58.1</v>
      </c>
      <c r="I144" s="16"/>
      <c r="J144" s="16"/>
    </row>
    <row r="145" spans="1:10" s="5" customFormat="1" x14ac:dyDescent="0.2">
      <c r="A145" s="25" t="s">
        <v>285</v>
      </c>
      <c r="B145" s="13" t="s">
        <v>286</v>
      </c>
      <c r="C145" s="14">
        <f t="shared" ref="C145:D145" si="33">C146</f>
        <v>96209.9</v>
      </c>
      <c r="D145" s="14">
        <f t="shared" si="33"/>
        <v>96209.9</v>
      </c>
      <c r="E145" s="14">
        <f>E146</f>
        <v>114141.4</v>
      </c>
      <c r="F145" s="15">
        <f t="shared" si="30"/>
        <v>118.6</v>
      </c>
      <c r="G145" s="15">
        <f t="shared" si="29"/>
        <v>118.6</v>
      </c>
      <c r="I145" s="16"/>
      <c r="J145" s="16"/>
    </row>
    <row r="146" spans="1:10" s="5" customFormat="1" ht="25.5" x14ac:dyDescent="0.2">
      <c r="A146" s="25" t="s">
        <v>287</v>
      </c>
      <c r="B146" s="13" t="s">
        <v>288</v>
      </c>
      <c r="C146" s="14">
        <v>96209.9</v>
      </c>
      <c r="D146" s="14">
        <v>96209.9</v>
      </c>
      <c r="E146" s="14">
        <v>114141.4</v>
      </c>
      <c r="F146" s="15">
        <f t="shared" si="30"/>
        <v>118.6</v>
      </c>
      <c r="G146" s="15">
        <f t="shared" si="29"/>
        <v>118.6</v>
      </c>
      <c r="I146" s="16"/>
      <c r="J146" s="16"/>
    </row>
    <row r="147" spans="1:10" s="5" customFormat="1" ht="25.5" x14ac:dyDescent="0.2">
      <c r="A147" s="22" t="s">
        <v>289</v>
      </c>
      <c r="B147" s="13" t="s">
        <v>290</v>
      </c>
      <c r="C147" s="14">
        <f>C148+C150+C154</f>
        <v>360883.8</v>
      </c>
      <c r="D147" s="14">
        <f>D148+D150+D154</f>
        <v>360883.8</v>
      </c>
      <c r="E147" s="14">
        <f>E148+E150+E154</f>
        <v>982107.1</v>
      </c>
      <c r="F147" s="15" t="str">
        <f t="shared" si="30"/>
        <v>св.100</v>
      </c>
      <c r="G147" s="15" t="str">
        <f t="shared" si="29"/>
        <v>св.100</v>
      </c>
      <c r="I147" s="16"/>
      <c r="J147" s="16"/>
    </row>
    <row r="148" spans="1:10" s="5" customFormat="1" x14ac:dyDescent="0.2">
      <c r="A148" s="25" t="s">
        <v>291</v>
      </c>
      <c r="B148" s="13" t="s">
        <v>292</v>
      </c>
      <c r="C148" s="14">
        <f t="shared" ref="C148:D148" si="34">C149</f>
        <v>36000</v>
      </c>
      <c r="D148" s="14">
        <f t="shared" si="34"/>
        <v>36000</v>
      </c>
      <c r="E148" s="14">
        <f>E149</f>
        <v>501524</v>
      </c>
      <c r="F148" s="15" t="str">
        <f t="shared" si="30"/>
        <v>св.100</v>
      </c>
      <c r="G148" s="15" t="str">
        <f t="shared" si="29"/>
        <v>св.100</v>
      </c>
      <c r="I148" s="16"/>
      <c r="J148" s="16"/>
    </row>
    <row r="149" spans="1:10" s="5" customFormat="1" ht="25.5" x14ac:dyDescent="0.2">
      <c r="A149" s="25" t="s">
        <v>293</v>
      </c>
      <c r="B149" s="13" t="s">
        <v>294</v>
      </c>
      <c r="C149" s="14">
        <v>36000</v>
      </c>
      <c r="D149" s="14">
        <v>36000</v>
      </c>
      <c r="E149" s="14">
        <v>501524</v>
      </c>
      <c r="F149" s="15" t="str">
        <f t="shared" si="30"/>
        <v>св.100</v>
      </c>
      <c r="G149" s="15" t="str">
        <f t="shared" si="29"/>
        <v>св.100</v>
      </c>
      <c r="I149" s="16"/>
      <c r="J149" s="16"/>
    </row>
    <row r="150" spans="1:10" s="5" customFormat="1" ht="76.5" x14ac:dyDescent="0.2">
      <c r="A150" s="27" t="s">
        <v>295</v>
      </c>
      <c r="B150" s="13" t="s">
        <v>296</v>
      </c>
      <c r="C150" s="14">
        <f t="shared" ref="C150:D150" si="35">C151</f>
        <v>280808.8</v>
      </c>
      <c r="D150" s="14">
        <f t="shared" si="35"/>
        <v>280808.8</v>
      </c>
      <c r="E150" s="14">
        <f>E151</f>
        <v>417508.1</v>
      </c>
      <c r="F150" s="15">
        <f t="shared" si="30"/>
        <v>148.69999999999999</v>
      </c>
      <c r="G150" s="15">
        <f t="shared" si="29"/>
        <v>148.69999999999999</v>
      </c>
      <c r="I150" s="16"/>
      <c r="J150" s="16"/>
    </row>
    <row r="151" spans="1:10" s="5" customFormat="1" ht="106.5" customHeight="1" x14ac:dyDescent="0.2">
      <c r="A151" s="27" t="s">
        <v>297</v>
      </c>
      <c r="B151" s="13" t="s">
        <v>298</v>
      </c>
      <c r="C151" s="14">
        <f>C153+C152</f>
        <v>280808.8</v>
      </c>
      <c r="D151" s="14">
        <f>D153+D152</f>
        <v>280808.8</v>
      </c>
      <c r="E151" s="14">
        <f>E153+E152</f>
        <v>417508.1</v>
      </c>
      <c r="F151" s="15">
        <f t="shared" si="30"/>
        <v>148.69999999999999</v>
      </c>
      <c r="G151" s="15">
        <f t="shared" si="29"/>
        <v>148.69999999999999</v>
      </c>
      <c r="I151" s="16"/>
      <c r="J151" s="16"/>
    </row>
    <row r="152" spans="1:10" s="5" customFormat="1" ht="92.25" customHeight="1" x14ac:dyDescent="0.2">
      <c r="A152" s="27" t="s">
        <v>299</v>
      </c>
      <c r="B152" s="13" t="s">
        <v>300</v>
      </c>
      <c r="C152" s="14">
        <v>48.8</v>
      </c>
      <c r="D152" s="14">
        <v>48.8</v>
      </c>
      <c r="E152" s="14">
        <v>48.8</v>
      </c>
      <c r="F152" s="15">
        <f t="shared" si="30"/>
        <v>100</v>
      </c>
      <c r="G152" s="15">
        <f t="shared" si="29"/>
        <v>100</v>
      </c>
      <c r="I152" s="16"/>
      <c r="J152" s="16"/>
    </row>
    <row r="153" spans="1:10" s="5" customFormat="1" ht="107.25" customHeight="1" x14ac:dyDescent="0.2">
      <c r="A153" s="27" t="s">
        <v>301</v>
      </c>
      <c r="B153" s="13" t="s">
        <v>302</v>
      </c>
      <c r="C153" s="14">
        <v>280760</v>
      </c>
      <c r="D153" s="14">
        <v>280760</v>
      </c>
      <c r="E153" s="14">
        <v>417459.3</v>
      </c>
      <c r="F153" s="15">
        <f t="shared" si="30"/>
        <v>148.69999999999999</v>
      </c>
      <c r="G153" s="15">
        <f t="shared" si="29"/>
        <v>148.69999999999999</v>
      </c>
      <c r="I153" s="16"/>
      <c r="J153" s="16"/>
    </row>
    <row r="154" spans="1:10" s="5" customFormat="1" ht="27" customHeight="1" x14ac:dyDescent="0.2">
      <c r="A154" s="25" t="s">
        <v>303</v>
      </c>
      <c r="B154" s="13" t="s">
        <v>304</v>
      </c>
      <c r="C154" s="14">
        <f t="shared" ref="C154:D154" si="36">C155</f>
        <v>44075</v>
      </c>
      <c r="D154" s="14">
        <f t="shared" si="36"/>
        <v>44075</v>
      </c>
      <c r="E154" s="14">
        <f>E155</f>
        <v>63075</v>
      </c>
      <c r="F154" s="15">
        <f t="shared" si="30"/>
        <v>143.1</v>
      </c>
      <c r="G154" s="15">
        <f t="shared" si="29"/>
        <v>143.1</v>
      </c>
      <c r="I154" s="16"/>
      <c r="J154" s="16"/>
    </row>
    <row r="155" spans="1:10" s="5" customFormat="1" ht="51" x14ac:dyDescent="0.2">
      <c r="A155" s="25" t="s">
        <v>305</v>
      </c>
      <c r="B155" s="13" t="s">
        <v>306</v>
      </c>
      <c r="C155" s="14">
        <f>C156</f>
        <v>44075</v>
      </c>
      <c r="D155" s="14">
        <f>D156</f>
        <v>44075</v>
      </c>
      <c r="E155" s="14">
        <f>E156</f>
        <v>63075</v>
      </c>
      <c r="F155" s="15">
        <f t="shared" si="30"/>
        <v>143.1</v>
      </c>
      <c r="G155" s="15">
        <f t="shared" si="29"/>
        <v>143.1</v>
      </c>
      <c r="I155" s="16"/>
      <c r="J155" s="16"/>
    </row>
    <row r="156" spans="1:10" s="5" customFormat="1" ht="63.75" x14ac:dyDescent="0.2">
      <c r="A156" s="25" t="s">
        <v>307</v>
      </c>
      <c r="B156" s="13" t="s">
        <v>308</v>
      </c>
      <c r="C156" s="14">
        <v>44075</v>
      </c>
      <c r="D156" s="14">
        <v>44075</v>
      </c>
      <c r="E156" s="14">
        <v>63075</v>
      </c>
      <c r="F156" s="15">
        <f t="shared" si="30"/>
        <v>143.1</v>
      </c>
      <c r="G156" s="15">
        <f t="shared" si="29"/>
        <v>143.1</v>
      </c>
      <c r="I156" s="16"/>
      <c r="J156" s="16"/>
    </row>
    <row r="157" spans="1:10" s="5" customFormat="1" x14ac:dyDescent="0.2">
      <c r="A157" s="22" t="s">
        <v>309</v>
      </c>
      <c r="B157" s="13" t="s">
        <v>310</v>
      </c>
      <c r="C157" s="14">
        <f t="shared" ref="C157:E158" si="37">C158</f>
        <v>13870</v>
      </c>
      <c r="D157" s="14">
        <f t="shared" si="37"/>
        <v>13870</v>
      </c>
      <c r="E157" s="14">
        <f t="shared" si="37"/>
        <v>8666.7000000000007</v>
      </c>
      <c r="F157" s="15">
        <f t="shared" si="30"/>
        <v>62.5</v>
      </c>
      <c r="G157" s="15">
        <f t="shared" si="29"/>
        <v>62.5</v>
      </c>
      <c r="I157" s="16"/>
      <c r="J157" s="16"/>
    </row>
    <row r="158" spans="1:10" s="5" customFormat="1" ht="38.25" x14ac:dyDescent="0.2">
      <c r="A158" s="34" t="s">
        <v>311</v>
      </c>
      <c r="B158" s="13" t="s">
        <v>312</v>
      </c>
      <c r="C158" s="14">
        <f t="shared" si="37"/>
        <v>13870</v>
      </c>
      <c r="D158" s="14">
        <f t="shared" si="37"/>
        <v>13870</v>
      </c>
      <c r="E158" s="14">
        <f>E159</f>
        <v>8666.7000000000007</v>
      </c>
      <c r="F158" s="15">
        <f t="shared" si="30"/>
        <v>62.5</v>
      </c>
      <c r="G158" s="15">
        <f t="shared" si="29"/>
        <v>62.5</v>
      </c>
      <c r="I158" s="16"/>
      <c r="J158" s="16"/>
    </row>
    <row r="159" spans="1:10" s="5" customFormat="1" ht="38.25" x14ac:dyDescent="0.2">
      <c r="A159" s="25" t="s">
        <v>313</v>
      </c>
      <c r="B159" s="13" t="s">
        <v>314</v>
      </c>
      <c r="C159" s="14">
        <v>13870</v>
      </c>
      <c r="D159" s="14">
        <v>13870</v>
      </c>
      <c r="E159" s="14">
        <v>8666.7000000000007</v>
      </c>
      <c r="F159" s="15">
        <f t="shared" si="30"/>
        <v>62.5</v>
      </c>
      <c r="G159" s="15">
        <f t="shared" si="29"/>
        <v>62.5</v>
      </c>
      <c r="I159" s="16"/>
      <c r="J159" s="16"/>
    </row>
    <row r="160" spans="1:10" s="5" customFormat="1" x14ac:dyDescent="0.2">
      <c r="A160" s="35" t="s">
        <v>315</v>
      </c>
      <c r="B160" s="13" t="s">
        <v>316</v>
      </c>
      <c r="C160" s="14">
        <f t="shared" ref="C160:D160" si="38">C161+C163+C166+C168+C171+C172+C173+C177+C179+C181+C183+C185</f>
        <v>1908633.6000000001</v>
      </c>
      <c r="D160" s="14">
        <f t="shared" si="38"/>
        <v>1908633.6000000001</v>
      </c>
      <c r="E160" s="14">
        <f>E161+E163+E166+E168+E171+E172+E173+E177+E179+E181+E183+E185</f>
        <v>1091033.5</v>
      </c>
      <c r="F160" s="15">
        <f t="shared" si="30"/>
        <v>57.2</v>
      </c>
      <c r="G160" s="15">
        <f t="shared" si="29"/>
        <v>57.2</v>
      </c>
      <c r="I160" s="16"/>
      <c r="J160" s="16"/>
    </row>
    <row r="161" spans="1:10" s="5" customFormat="1" ht="81" customHeight="1" x14ac:dyDescent="0.2">
      <c r="A161" s="27" t="s">
        <v>317</v>
      </c>
      <c r="B161" s="13" t="s">
        <v>318</v>
      </c>
      <c r="C161" s="14">
        <f>C162</f>
        <v>1100</v>
      </c>
      <c r="D161" s="14">
        <f>D162</f>
        <v>1100</v>
      </c>
      <c r="E161" s="14">
        <f>E162</f>
        <v>1817.4</v>
      </c>
      <c r="F161" s="15" t="str">
        <f t="shared" si="30"/>
        <v>св.100</v>
      </c>
      <c r="G161" s="15" t="str">
        <f t="shared" si="29"/>
        <v>св.100</v>
      </c>
      <c r="I161" s="16"/>
      <c r="J161" s="16"/>
    </row>
    <row r="162" spans="1:10" s="5" customFormat="1" ht="81" customHeight="1" x14ac:dyDescent="0.2">
      <c r="A162" s="27" t="s">
        <v>319</v>
      </c>
      <c r="B162" s="13" t="s">
        <v>320</v>
      </c>
      <c r="C162" s="14">
        <v>1100</v>
      </c>
      <c r="D162" s="14">
        <v>1100</v>
      </c>
      <c r="E162" s="14">
        <v>1817.4</v>
      </c>
      <c r="F162" s="15" t="str">
        <f t="shared" si="30"/>
        <v>св.100</v>
      </c>
      <c r="G162" s="15" t="str">
        <f t="shared" si="29"/>
        <v>св.100</v>
      </c>
      <c r="I162" s="16"/>
      <c r="J162" s="16"/>
    </row>
    <row r="163" spans="1:10" s="5" customFormat="1" ht="25.5" x14ac:dyDescent="0.2">
      <c r="A163" s="25" t="s">
        <v>321</v>
      </c>
      <c r="B163" s="13" t="s">
        <v>322</v>
      </c>
      <c r="C163" s="14">
        <f t="shared" ref="C163:D163" si="39">C164+C165</f>
        <v>5</v>
      </c>
      <c r="D163" s="14">
        <f t="shared" si="39"/>
        <v>5</v>
      </c>
      <c r="E163" s="14">
        <f>E164+E165</f>
        <v>1.3</v>
      </c>
      <c r="F163" s="15">
        <f t="shared" si="30"/>
        <v>26</v>
      </c>
      <c r="G163" s="15">
        <f t="shared" si="29"/>
        <v>26</v>
      </c>
      <c r="I163" s="16"/>
      <c r="J163" s="16"/>
    </row>
    <row r="164" spans="1:10" s="5" customFormat="1" ht="76.5" x14ac:dyDescent="0.2">
      <c r="A164" s="27" t="s">
        <v>323</v>
      </c>
      <c r="B164" s="13" t="s">
        <v>324</v>
      </c>
      <c r="C164" s="14">
        <v>0</v>
      </c>
      <c r="D164" s="14">
        <v>0</v>
      </c>
      <c r="E164" s="14">
        <v>0</v>
      </c>
      <c r="F164" s="15">
        <f t="shared" si="30"/>
        <v>0</v>
      </c>
      <c r="G164" s="15">
        <f t="shared" si="29"/>
        <v>0</v>
      </c>
      <c r="I164" s="16"/>
      <c r="J164" s="16"/>
    </row>
    <row r="165" spans="1:10" s="5" customFormat="1" ht="41.25" customHeight="1" x14ac:dyDescent="0.2">
      <c r="A165" s="25" t="s">
        <v>325</v>
      </c>
      <c r="B165" s="13" t="s">
        <v>326</v>
      </c>
      <c r="C165" s="14">
        <v>5</v>
      </c>
      <c r="D165" s="14">
        <v>5</v>
      </c>
      <c r="E165" s="14">
        <v>1.3</v>
      </c>
      <c r="F165" s="15">
        <f t="shared" si="30"/>
        <v>26</v>
      </c>
      <c r="G165" s="15">
        <f t="shared" si="29"/>
        <v>26</v>
      </c>
      <c r="I165" s="16"/>
      <c r="J165" s="16"/>
    </row>
    <row r="166" spans="1:10" s="5" customFormat="1" ht="27.75" customHeight="1" x14ac:dyDescent="0.2">
      <c r="A166" s="25" t="s">
        <v>327</v>
      </c>
      <c r="B166" s="13" t="s">
        <v>328</v>
      </c>
      <c r="C166" s="14">
        <f>C167</f>
        <v>0</v>
      </c>
      <c r="D166" s="14">
        <f>D167</f>
        <v>0</v>
      </c>
      <c r="E166" s="14">
        <f>E167</f>
        <v>-240</v>
      </c>
      <c r="F166" s="15">
        <f t="shared" si="30"/>
        <v>0</v>
      </c>
      <c r="G166" s="15">
        <f t="shared" si="29"/>
        <v>0</v>
      </c>
      <c r="I166" s="16"/>
      <c r="J166" s="16"/>
    </row>
    <row r="167" spans="1:10" s="5" customFormat="1" ht="38.25" x14ac:dyDescent="0.2">
      <c r="A167" s="25" t="s">
        <v>329</v>
      </c>
      <c r="B167" s="13" t="s">
        <v>330</v>
      </c>
      <c r="C167" s="14">
        <v>0</v>
      </c>
      <c r="D167" s="14">
        <v>0</v>
      </c>
      <c r="E167" s="14">
        <v>-240</v>
      </c>
      <c r="F167" s="15">
        <f t="shared" si="30"/>
        <v>0</v>
      </c>
      <c r="G167" s="15">
        <f t="shared" si="29"/>
        <v>0</v>
      </c>
      <c r="I167" s="16"/>
      <c r="J167" s="16"/>
    </row>
    <row r="168" spans="1:10" s="5" customFormat="1" ht="25.5" x14ac:dyDescent="0.2">
      <c r="A168" s="25" t="s">
        <v>331</v>
      </c>
      <c r="B168" s="13" t="s">
        <v>332</v>
      </c>
      <c r="C168" s="14">
        <f t="shared" ref="C168:D168" si="40">C169</f>
        <v>0</v>
      </c>
      <c r="D168" s="14">
        <f t="shared" si="40"/>
        <v>0</v>
      </c>
      <c r="E168" s="14">
        <f>E169</f>
        <v>11643.1</v>
      </c>
      <c r="F168" s="15">
        <f t="shared" si="30"/>
        <v>0</v>
      </c>
      <c r="G168" s="15">
        <f t="shared" si="29"/>
        <v>0</v>
      </c>
      <c r="I168" s="16"/>
      <c r="J168" s="16"/>
    </row>
    <row r="169" spans="1:10" s="5" customFormat="1" ht="54" customHeight="1" x14ac:dyDescent="0.2">
      <c r="A169" s="25" t="s">
        <v>333</v>
      </c>
      <c r="B169" s="13" t="s">
        <v>334</v>
      </c>
      <c r="C169" s="14">
        <v>0</v>
      </c>
      <c r="D169" s="14">
        <v>0</v>
      </c>
      <c r="E169" s="14">
        <f>E170</f>
        <v>11643.1</v>
      </c>
      <c r="F169" s="15">
        <f t="shared" si="30"/>
        <v>0</v>
      </c>
      <c r="G169" s="15">
        <f t="shared" si="29"/>
        <v>0</v>
      </c>
      <c r="I169" s="16"/>
      <c r="J169" s="16"/>
    </row>
    <row r="170" spans="1:10" s="5" customFormat="1" ht="66" customHeight="1" x14ac:dyDescent="0.2">
      <c r="A170" s="25" t="s">
        <v>335</v>
      </c>
      <c r="B170" s="13" t="s">
        <v>336</v>
      </c>
      <c r="C170" s="14">
        <v>0</v>
      </c>
      <c r="D170" s="14">
        <v>0</v>
      </c>
      <c r="E170" s="14">
        <v>11643.1</v>
      </c>
      <c r="F170" s="15">
        <f t="shared" si="30"/>
        <v>0</v>
      </c>
      <c r="G170" s="15">
        <f t="shared" si="29"/>
        <v>0</v>
      </c>
      <c r="I170" s="16"/>
      <c r="J170" s="16"/>
    </row>
    <row r="171" spans="1:10" s="5" customFormat="1" ht="25.5" x14ac:dyDescent="0.2">
      <c r="A171" s="25" t="s">
        <v>337</v>
      </c>
      <c r="B171" s="13" t="s">
        <v>338</v>
      </c>
      <c r="C171" s="14">
        <v>10</v>
      </c>
      <c r="D171" s="14">
        <v>10</v>
      </c>
      <c r="E171" s="14">
        <v>27</v>
      </c>
      <c r="F171" s="15" t="str">
        <f t="shared" si="30"/>
        <v>св.100</v>
      </c>
      <c r="G171" s="15" t="str">
        <f t="shared" si="29"/>
        <v>св.100</v>
      </c>
      <c r="I171" s="16"/>
      <c r="J171" s="16"/>
    </row>
    <row r="172" spans="1:10" s="5" customFormat="1" ht="38.25" x14ac:dyDescent="0.2">
      <c r="A172" s="25" t="s">
        <v>339</v>
      </c>
      <c r="B172" s="13" t="s">
        <v>340</v>
      </c>
      <c r="C172" s="14">
        <v>18619</v>
      </c>
      <c r="D172" s="14">
        <v>18619</v>
      </c>
      <c r="E172" s="14">
        <v>6944.4</v>
      </c>
      <c r="F172" s="15">
        <f t="shared" si="30"/>
        <v>37.299999999999997</v>
      </c>
      <c r="G172" s="15">
        <f t="shared" si="29"/>
        <v>37.299999999999997</v>
      </c>
      <c r="I172" s="16"/>
      <c r="J172" s="16"/>
    </row>
    <row r="173" spans="1:10" s="5" customFormat="1" ht="25.5" x14ac:dyDescent="0.2">
      <c r="A173" s="25" t="s">
        <v>341</v>
      </c>
      <c r="B173" s="13" t="s">
        <v>342</v>
      </c>
      <c r="C173" s="14">
        <f>C174+C176</f>
        <v>735000</v>
      </c>
      <c r="D173" s="14">
        <f>D174+D176</f>
        <v>735000</v>
      </c>
      <c r="E173" s="14">
        <f>E174+E176</f>
        <v>526533.4</v>
      </c>
      <c r="F173" s="15">
        <f t="shared" si="30"/>
        <v>71.599999999999994</v>
      </c>
      <c r="G173" s="15">
        <f t="shared" si="29"/>
        <v>71.599999999999994</v>
      </c>
      <c r="I173" s="16"/>
      <c r="J173" s="16"/>
    </row>
    <row r="174" spans="1:10" s="5" customFormat="1" ht="41.25" customHeight="1" x14ac:dyDescent="0.2">
      <c r="A174" s="25" t="s">
        <v>343</v>
      </c>
      <c r="B174" s="13" t="s">
        <v>344</v>
      </c>
      <c r="C174" s="14">
        <f t="shared" ref="C174:D174" si="41">C175</f>
        <v>35000</v>
      </c>
      <c r="D174" s="14">
        <f t="shared" si="41"/>
        <v>35000</v>
      </c>
      <c r="E174" s="14">
        <f>E175</f>
        <v>20912.900000000001</v>
      </c>
      <c r="F174" s="15">
        <f t="shared" si="30"/>
        <v>59.8</v>
      </c>
      <c r="G174" s="15">
        <f t="shared" si="29"/>
        <v>59.8</v>
      </c>
      <c r="I174" s="16"/>
      <c r="J174" s="16"/>
    </row>
    <row r="175" spans="1:10" s="5" customFormat="1" ht="55.5" customHeight="1" x14ac:dyDescent="0.2">
      <c r="A175" s="25" t="s">
        <v>345</v>
      </c>
      <c r="B175" s="13" t="s">
        <v>346</v>
      </c>
      <c r="C175" s="14">
        <v>35000</v>
      </c>
      <c r="D175" s="14">
        <v>35000</v>
      </c>
      <c r="E175" s="14">
        <v>20912.900000000001</v>
      </c>
      <c r="F175" s="15">
        <f t="shared" si="30"/>
        <v>59.8</v>
      </c>
      <c r="G175" s="15">
        <f t="shared" si="29"/>
        <v>59.8</v>
      </c>
      <c r="I175" s="16"/>
      <c r="J175" s="16"/>
    </row>
    <row r="176" spans="1:10" s="5" customFormat="1" ht="38.25" x14ac:dyDescent="0.2">
      <c r="A176" s="25" t="s">
        <v>347</v>
      </c>
      <c r="B176" s="13" t="s">
        <v>348</v>
      </c>
      <c r="C176" s="14">
        <v>700000</v>
      </c>
      <c r="D176" s="14">
        <v>700000</v>
      </c>
      <c r="E176" s="14">
        <v>505620.5</v>
      </c>
      <c r="F176" s="15">
        <f t="shared" si="30"/>
        <v>72.2</v>
      </c>
      <c r="G176" s="15">
        <f t="shared" si="29"/>
        <v>72.2</v>
      </c>
      <c r="I176" s="16"/>
      <c r="J176" s="16"/>
    </row>
    <row r="177" spans="1:10" s="5" customFormat="1" ht="38.25" x14ac:dyDescent="0.2">
      <c r="A177" s="25" t="s">
        <v>349</v>
      </c>
      <c r="B177" s="13" t="s">
        <v>350</v>
      </c>
      <c r="C177" s="14">
        <f t="shared" ref="C177:D177" si="42">C178</f>
        <v>100</v>
      </c>
      <c r="D177" s="14">
        <f t="shared" si="42"/>
        <v>100</v>
      </c>
      <c r="E177" s="14">
        <f>E178</f>
        <v>101.4</v>
      </c>
      <c r="F177" s="15">
        <f t="shared" si="30"/>
        <v>101.4</v>
      </c>
      <c r="G177" s="15">
        <f t="shared" si="29"/>
        <v>101.4</v>
      </c>
      <c r="I177" s="16"/>
      <c r="J177" s="16"/>
    </row>
    <row r="178" spans="1:10" s="5" customFormat="1" ht="51" x14ac:dyDescent="0.2">
      <c r="A178" s="25" t="s">
        <v>351</v>
      </c>
      <c r="B178" s="13" t="s">
        <v>352</v>
      </c>
      <c r="C178" s="14">
        <v>100</v>
      </c>
      <c r="D178" s="14">
        <v>100</v>
      </c>
      <c r="E178" s="14">
        <v>101.4</v>
      </c>
      <c r="F178" s="15">
        <f t="shared" si="30"/>
        <v>101.4</v>
      </c>
      <c r="G178" s="15">
        <f t="shared" si="29"/>
        <v>101.4</v>
      </c>
      <c r="I178" s="16"/>
      <c r="J178" s="16"/>
    </row>
    <row r="179" spans="1:10" s="5" customFormat="1" ht="55.5" customHeight="1" x14ac:dyDescent="0.2">
      <c r="A179" s="25" t="s">
        <v>353</v>
      </c>
      <c r="B179" s="13" t="s">
        <v>354</v>
      </c>
      <c r="C179" s="14">
        <f t="shared" ref="C179:D179" si="43">C180</f>
        <v>2749.9</v>
      </c>
      <c r="D179" s="14">
        <f t="shared" si="43"/>
        <v>2749.9</v>
      </c>
      <c r="E179" s="14">
        <f>E180</f>
        <v>3163.6</v>
      </c>
      <c r="F179" s="15">
        <f t="shared" si="30"/>
        <v>115</v>
      </c>
      <c r="G179" s="15">
        <f t="shared" si="29"/>
        <v>115</v>
      </c>
      <c r="I179" s="16"/>
      <c r="J179" s="16"/>
    </row>
    <row r="180" spans="1:10" s="5" customFormat="1" ht="66.75" customHeight="1" x14ac:dyDescent="0.2">
      <c r="A180" s="25" t="s">
        <v>355</v>
      </c>
      <c r="B180" s="13" t="s">
        <v>356</v>
      </c>
      <c r="C180" s="14">
        <v>2749.9</v>
      </c>
      <c r="D180" s="14">
        <v>2749.9</v>
      </c>
      <c r="E180" s="14">
        <v>3163.6</v>
      </c>
      <c r="F180" s="15">
        <f t="shared" si="30"/>
        <v>115</v>
      </c>
      <c r="G180" s="15">
        <f t="shared" si="29"/>
        <v>115</v>
      </c>
      <c r="I180" s="16"/>
      <c r="J180" s="16"/>
    </row>
    <row r="181" spans="1:10" s="5" customFormat="1" ht="54" customHeight="1" x14ac:dyDescent="0.2">
      <c r="A181" s="25" t="s">
        <v>357</v>
      </c>
      <c r="B181" s="13" t="s">
        <v>358</v>
      </c>
      <c r="C181" s="14">
        <f t="shared" ref="C181:D181" si="44">C182</f>
        <v>1119988.8</v>
      </c>
      <c r="D181" s="14">
        <f t="shared" si="44"/>
        <v>1119988.8</v>
      </c>
      <c r="E181" s="14">
        <f>E182</f>
        <v>507173.3</v>
      </c>
      <c r="F181" s="15">
        <f t="shared" si="30"/>
        <v>45.3</v>
      </c>
      <c r="G181" s="15">
        <f t="shared" si="29"/>
        <v>45.3</v>
      </c>
      <c r="I181" s="16"/>
      <c r="J181" s="16"/>
    </row>
    <row r="182" spans="1:10" s="5" customFormat="1" ht="89.25" x14ac:dyDescent="0.2">
      <c r="A182" s="36" t="s">
        <v>359</v>
      </c>
      <c r="B182" s="13" t="s">
        <v>360</v>
      </c>
      <c r="C182" s="14">
        <v>1119988.8</v>
      </c>
      <c r="D182" s="14">
        <v>1119988.8</v>
      </c>
      <c r="E182" s="14">
        <v>507173.3</v>
      </c>
      <c r="F182" s="15">
        <f t="shared" si="30"/>
        <v>45.3</v>
      </c>
      <c r="G182" s="15">
        <f t="shared" si="29"/>
        <v>45.3</v>
      </c>
      <c r="I182" s="16"/>
      <c r="J182" s="16"/>
    </row>
    <row r="183" spans="1:10" s="5" customFormat="1" ht="76.5" x14ac:dyDescent="0.2">
      <c r="A183" s="23" t="s">
        <v>361</v>
      </c>
      <c r="B183" s="13" t="s">
        <v>362</v>
      </c>
      <c r="C183" s="14">
        <v>0</v>
      </c>
      <c r="D183" s="14">
        <v>0</v>
      </c>
      <c r="E183" s="14">
        <f>E184</f>
        <v>18164.400000000001</v>
      </c>
      <c r="F183" s="15">
        <f t="shared" si="30"/>
        <v>0</v>
      </c>
      <c r="G183" s="15">
        <f t="shared" si="29"/>
        <v>0</v>
      </c>
      <c r="I183" s="16"/>
      <c r="J183" s="16"/>
    </row>
    <row r="184" spans="1:10" s="5" customFormat="1" ht="89.25" x14ac:dyDescent="0.2">
      <c r="A184" s="23" t="s">
        <v>363</v>
      </c>
      <c r="B184" s="13" t="s">
        <v>364</v>
      </c>
      <c r="C184" s="14">
        <v>0</v>
      </c>
      <c r="D184" s="14">
        <v>0</v>
      </c>
      <c r="E184" s="14">
        <v>18164.400000000001</v>
      </c>
      <c r="F184" s="15">
        <f t="shared" si="30"/>
        <v>0</v>
      </c>
      <c r="G184" s="15">
        <f t="shared" si="29"/>
        <v>0</v>
      </c>
      <c r="I184" s="16"/>
      <c r="J184" s="16"/>
    </row>
    <row r="185" spans="1:10" s="5" customFormat="1" ht="25.5" x14ac:dyDescent="0.2">
      <c r="A185" s="22" t="s">
        <v>365</v>
      </c>
      <c r="B185" s="13" t="s">
        <v>366</v>
      </c>
      <c r="C185" s="14">
        <f>C186</f>
        <v>31060.9</v>
      </c>
      <c r="D185" s="14">
        <f t="shared" ref="D185:E185" si="45">D186</f>
        <v>31060.9</v>
      </c>
      <c r="E185" s="14">
        <f t="shared" si="45"/>
        <v>15704.2</v>
      </c>
      <c r="F185" s="15">
        <f t="shared" si="30"/>
        <v>50.6</v>
      </c>
      <c r="G185" s="15">
        <f t="shared" si="29"/>
        <v>50.6</v>
      </c>
      <c r="I185" s="16"/>
      <c r="J185" s="16"/>
    </row>
    <row r="186" spans="1:10" s="5" customFormat="1" ht="39.75" customHeight="1" x14ac:dyDescent="0.2">
      <c r="A186" s="25" t="s">
        <v>367</v>
      </c>
      <c r="B186" s="13" t="s">
        <v>368</v>
      </c>
      <c r="C186" s="14">
        <v>31060.9</v>
      </c>
      <c r="D186" s="14">
        <v>31060.9</v>
      </c>
      <c r="E186" s="14">
        <v>15704.2</v>
      </c>
      <c r="F186" s="15">
        <f t="shared" si="30"/>
        <v>50.6</v>
      </c>
      <c r="G186" s="15">
        <f t="shared" si="29"/>
        <v>50.6</v>
      </c>
      <c r="I186" s="16"/>
      <c r="J186" s="16"/>
    </row>
    <row r="187" spans="1:10" s="5" customFormat="1" x14ac:dyDescent="0.2">
      <c r="A187" s="22" t="s">
        <v>369</v>
      </c>
      <c r="B187" s="13" t="s">
        <v>370</v>
      </c>
      <c r="C187" s="14">
        <f t="shared" ref="C187:D187" si="46">C188+C190</f>
        <v>1904445</v>
      </c>
      <c r="D187" s="14">
        <f t="shared" si="46"/>
        <v>1904445</v>
      </c>
      <c r="E187" s="14">
        <f>E188+E190</f>
        <v>4376.3999999999996</v>
      </c>
      <c r="F187" s="15">
        <f t="shared" si="30"/>
        <v>0.2</v>
      </c>
      <c r="G187" s="15">
        <f t="shared" si="29"/>
        <v>0.2</v>
      </c>
      <c r="I187" s="16"/>
      <c r="J187" s="16"/>
    </row>
    <row r="188" spans="1:10" s="5" customFormat="1" x14ac:dyDescent="0.2">
      <c r="A188" s="25" t="s">
        <v>371</v>
      </c>
      <c r="B188" s="13" t="s">
        <v>372</v>
      </c>
      <c r="C188" s="14">
        <f>C189</f>
        <v>0</v>
      </c>
      <c r="D188" s="14">
        <f t="shared" ref="D188:E188" si="47">D189</f>
        <v>0</v>
      </c>
      <c r="E188" s="14">
        <f t="shared" si="47"/>
        <v>4376.3999999999996</v>
      </c>
      <c r="F188" s="15">
        <f t="shared" si="30"/>
        <v>0</v>
      </c>
      <c r="G188" s="15">
        <f t="shared" si="29"/>
        <v>0</v>
      </c>
      <c r="I188" s="16"/>
      <c r="J188" s="16"/>
    </row>
    <row r="189" spans="1:10" s="5" customFormat="1" ht="25.5" x14ac:dyDescent="0.2">
      <c r="A189" s="25" t="s">
        <v>373</v>
      </c>
      <c r="B189" s="13" t="s">
        <v>374</v>
      </c>
      <c r="C189" s="14">
        <v>0</v>
      </c>
      <c r="D189" s="14">
        <v>0</v>
      </c>
      <c r="E189" s="14">
        <v>4376.3999999999996</v>
      </c>
      <c r="F189" s="15">
        <f t="shared" si="30"/>
        <v>0</v>
      </c>
      <c r="G189" s="15">
        <f t="shared" si="29"/>
        <v>0</v>
      </c>
      <c r="I189" s="16"/>
      <c r="J189" s="16"/>
    </row>
    <row r="190" spans="1:10" s="5" customFormat="1" x14ac:dyDescent="0.2">
      <c r="A190" s="25" t="s">
        <v>375</v>
      </c>
      <c r="B190" s="13" t="s">
        <v>376</v>
      </c>
      <c r="C190" s="14">
        <f>C191</f>
        <v>1904445</v>
      </c>
      <c r="D190" s="14">
        <f t="shared" ref="D190:E190" si="48">D191</f>
        <v>1904445</v>
      </c>
      <c r="E190" s="14">
        <f t="shared" si="48"/>
        <v>0</v>
      </c>
      <c r="F190" s="15">
        <f t="shared" si="30"/>
        <v>0</v>
      </c>
      <c r="G190" s="15">
        <f t="shared" si="29"/>
        <v>0</v>
      </c>
      <c r="I190" s="16"/>
      <c r="J190" s="16"/>
    </row>
    <row r="191" spans="1:10" s="5" customFormat="1" ht="25.5" x14ac:dyDescent="0.2">
      <c r="A191" s="25" t="s">
        <v>377</v>
      </c>
      <c r="B191" s="13" t="s">
        <v>378</v>
      </c>
      <c r="C191" s="14">
        <v>1904445</v>
      </c>
      <c r="D191" s="14">
        <v>1904445</v>
      </c>
      <c r="E191" s="14">
        <v>0</v>
      </c>
      <c r="F191" s="15">
        <f t="shared" si="30"/>
        <v>0</v>
      </c>
      <c r="G191" s="15">
        <f t="shared" si="29"/>
        <v>0</v>
      </c>
      <c r="I191" s="16"/>
      <c r="J191" s="16"/>
    </row>
    <row r="192" spans="1:10" s="33" customFormat="1" x14ac:dyDescent="0.2">
      <c r="A192" s="37" t="s">
        <v>379</v>
      </c>
      <c r="B192" s="38" t="s">
        <v>380</v>
      </c>
      <c r="C192" s="17">
        <f>C193+C292+C295+C310+C287</f>
        <v>6021104.2999999998</v>
      </c>
      <c r="D192" s="17">
        <f>D193+D292+D295+D310+D287</f>
        <v>6029904.7999999998</v>
      </c>
      <c r="E192" s="17">
        <f>E193+E292+E295+E310+E287</f>
        <v>3025891.9</v>
      </c>
      <c r="F192" s="18">
        <f t="shared" si="30"/>
        <v>50.3</v>
      </c>
      <c r="G192" s="18">
        <f t="shared" si="29"/>
        <v>50.2</v>
      </c>
      <c r="I192" s="16"/>
      <c r="J192" s="16"/>
    </row>
    <row r="193" spans="1:10" s="5" customFormat="1" ht="38.25" x14ac:dyDescent="0.2">
      <c r="A193" s="22" t="s">
        <v>381</v>
      </c>
      <c r="B193" s="13" t="s">
        <v>382</v>
      </c>
      <c r="C193" s="14">
        <f>C194+C237+C275</f>
        <v>5420890.2000000002</v>
      </c>
      <c r="D193" s="14">
        <f>D194+D237+D275</f>
        <v>5424190.7000000002</v>
      </c>
      <c r="E193" s="14">
        <f>E194+E237+E275</f>
        <v>2351771.5</v>
      </c>
      <c r="F193" s="15">
        <f t="shared" si="30"/>
        <v>43.4</v>
      </c>
      <c r="G193" s="15">
        <f t="shared" si="29"/>
        <v>43.4</v>
      </c>
      <c r="I193" s="16"/>
      <c r="J193" s="16"/>
    </row>
    <row r="194" spans="1:10" s="5" customFormat="1" ht="25.5" x14ac:dyDescent="0.2">
      <c r="A194" s="22" t="s">
        <v>383</v>
      </c>
      <c r="B194" s="13" t="s">
        <v>384</v>
      </c>
      <c r="C194" s="14">
        <f>C195+C197+C199+C203+C205+C209+C210+C211+C216+C218+C222+C224+C227+C228+C229+C230+C202+C231+C220+C200+C212+C207+C208+C226+C235</f>
        <v>858267.3</v>
      </c>
      <c r="D194" s="14">
        <f>D195+D197+D199+D203+D205+D209+D210+D211+D216+D218+D222+D224+D227+D228+D229+D230+D202+D231+D220+D200+D212+D207+D208+D226+D235</f>
        <v>852235.4</v>
      </c>
      <c r="E194" s="14">
        <f>E195+E197+E203+E210+E211+E228+E209+E216+E222+E224+E202+E229+E218+E227+E230+E231+E205+E199+E207+E220+E200+E214+E212+E233</f>
        <v>336752.4</v>
      </c>
      <c r="F194" s="15">
        <f t="shared" si="30"/>
        <v>39.200000000000003</v>
      </c>
      <c r="G194" s="15">
        <f t="shared" si="29"/>
        <v>39.5</v>
      </c>
      <c r="I194" s="16"/>
      <c r="J194" s="16"/>
    </row>
    <row r="195" spans="1:10" s="5" customFormat="1" ht="25.5" x14ac:dyDescent="0.2">
      <c r="A195" s="25" t="s">
        <v>385</v>
      </c>
      <c r="B195" s="13" t="s">
        <v>386</v>
      </c>
      <c r="C195" s="14">
        <f>C196</f>
        <v>17067.099999999999</v>
      </c>
      <c r="D195" s="14">
        <f>D196</f>
        <v>17067.099999999999</v>
      </c>
      <c r="E195" s="14">
        <f>E196</f>
        <v>0</v>
      </c>
      <c r="F195" s="15">
        <f t="shared" si="30"/>
        <v>0</v>
      </c>
      <c r="G195" s="15">
        <f t="shared" si="29"/>
        <v>0</v>
      </c>
      <c r="I195" s="16"/>
      <c r="J195" s="16"/>
    </row>
    <row r="196" spans="1:10" s="5" customFormat="1" ht="28.5" customHeight="1" x14ac:dyDescent="0.2">
      <c r="A196" s="25" t="s">
        <v>387</v>
      </c>
      <c r="B196" s="13" t="s">
        <v>388</v>
      </c>
      <c r="C196" s="14">
        <v>17067.099999999999</v>
      </c>
      <c r="D196" s="14">
        <v>17067.099999999999</v>
      </c>
      <c r="E196" s="14">
        <v>0</v>
      </c>
      <c r="F196" s="15">
        <f t="shared" si="30"/>
        <v>0</v>
      </c>
      <c r="G196" s="15">
        <f t="shared" si="29"/>
        <v>0</v>
      </c>
      <c r="I196" s="16"/>
      <c r="J196" s="16"/>
    </row>
    <row r="197" spans="1:10" s="5" customFormat="1" ht="38.25" x14ac:dyDescent="0.2">
      <c r="A197" s="25" t="s">
        <v>389</v>
      </c>
      <c r="B197" s="13" t="s">
        <v>390</v>
      </c>
      <c r="C197" s="14">
        <f>C198</f>
        <v>11990.1</v>
      </c>
      <c r="D197" s="14">
        <f>D198</f>
        <v>11990.1</v>
      </c>
      <c r="E197" s="14">
        <f>E198</f>
        <v>2721.1</v>
      </c>
      <c r="F197" s="15">
        <f t="shared" si="30"/>
        <v>22.7</v>
      </c>
      <c r="G197" s="15">
        <f t="shared" ref="G197:G260" si="49">IF(D197=0,0,IF(E197&lt;0,0,IF((E197/D197*100)&gt;150,"св.100",E197/D197*100)))</f>
        <v>22.7</v>
      </c>
      <c r="I197" s="16"/>
      <c r="J197" s="16"/>
    </row>
    <row r="198" spans="1:10" s="5" customFormat="1" ht="51" x14ac:dyDescent="0.2">
      <c r="A198" s="25" t="s">
        <v>391</v>
      </c>
      <c r="B198" s="13" t="s">
        <v>392</v>
      </c>
      <c r="C198" s="14">
        <v>11990.1</v>
      </c>
      <c r="D198" s="14">
        <v>11990.1</v>
      </c>
      <c r="E198" s="14">
        <v>2721.1</v>
      </c>
      <c r="F198" s="15">
        <f t="shared" ref="F198:F261" si="50">IF(C198=0,0,IF(E198&lt;0,0,IF((E198/C198*100)&gt;150,"св.100",E198/C198*100)))</f>
        <v>22.7</v>
      </c>
      <c r="G198" s="15">
        <f t="shared" si="49"/>
        <v>22.7</v>
      </c>
      <c r="I198" s="16"/>
      <c r="J198" s="16"/>
    </row>
    <row r="199" spans="1:10" s="5" customFormat="1" ht="42.75" customHeight="1" x14ac:dyDescent="0.2">
      <c r="A199" s="25" t="s">
        <v>393</v>
      </c>
      <c r="B199" s="13" t="s">
        <v>394</v>
      </c>
      <c r="C199" s="14">
        <v>217.9</v>
      </c>
      <c r="D199" s="14">
        <v>217.9</v>
      </c>
      <c r="E199" s="14">
        <v>0</v>
      </c>
      <c r="F199" s="15">
        <f t="shared" si="50"/>
        <v>0</v>
      </c>
      <c r="G199" s="15">
        <f t="shared" si="49"/>
        <v>0</v>
      </c>
      <c r="I199" s="16"/>
      <c r="J199" s="16"/>
    </row>
    <row r="200" spans="1:10" s="5" customFormat="1" ht="51" x14ac:dyDescent="0.2">
      <c r="A200" s="25" t="s">
        <v>395</v>
      </c>
      <c r="B200" s="13" t="s">
        <v>396</v>
      </c>
      <c r="C200" s="14">
        <f>C201</f>
        <v>25805.9</v>
      </c>
      <c r="D200" s="14">
        <f>D201</f>
        <v>25805.9</v>
      </c>
      <c r="E200" s="14">
        <f>E201</f>
        <v>4502.8</v>
      </c>
      <c r="F200" s="15">
        <f t="shared" si="50"/>
        <v>17.399999999999999</v>
      </c>
      <c r="G200" s="15">
        <f t="shared" si="49"/>
        <v>17.399999999999999</v>
      </c>
      <c r="I200" s="16"/>
      <c r="J200" s="16"/>
    </row>
    <row r="201" spans="1:10" s="5" customFormat="1" ht="55.5" customHeight="1" x14ac:dyDescent="0.2">
      <c r="A201" s="25" t="s">
        <v>397</v>
      </c>
      <c r="B201" s="13" t="s">
        <v>398</v>
      </c>
      <c r="C201" s="14">
        <v>25805.9</v>
      </c>
      <c r="D201" s="14">
        <v>25805.9</v>
      </c>
      <c r="E201" s="14">
        <v>4502.8</v>
      </c>
      <c r="F201" s="15">
        <f t="shared" si="50"/>
        <v>17.399999999999999</v>
      </c>
      <c r="G201" s="15">
        <f t="shared" si="49"/>
        <v>17.399999999999999</v>
      </c>
      <c r="I201" s="16"/>
      <c r="J201" s="16"/>
    </row>
    <row r="202" spans="1:10" s="5" customFormat="1" ht="63.75" x14ac:dyDescent="0.2">
      <c r="A202" s="25" t="s">
        <v>399</v>
      </c>
      <c r="B202" s="13" t="s">
        <v>400</v>
      </c>
      <c r="C202" s="14">
        <v>5783.1</v>
      </c>
      <c r="D202" s="14">
        <v>5783.1</v>
      </c>
      <c r="E202" s="14">
        <v>5726.1</v>
      </c>
      <c r="F202" s="15">
        <f t="shared" si="50"/>
        <v>99</v>
      </c>
      <c r="G202" s="15">
        <f t="shared" si="49"/>
        <v>99</v>
      </c>
      <c r="I202" s="16"/>
      <c r="J202" s="16"/>
    </row>
    <row r="203" spans="1:10" s="5" customFormat="1" ht="76.5" x14ac:dyDescent="0.2">
      <c r="A203" s="25" t="s">
        <v>401</v>
      </c>
      <c r="B203" s="13" t="s">
        <v>402</v>
      </c>
      <c r="C203" s="14">
        <f>C204</f>
        <v>927.9</v>
      </c>
      <c r="D203" s="14">
        <f>D204</f>
        <v>927.9</v>
      </c>
      <c r="E203" s="14">
        <f>E204</f>
        <v>498.6</v>
      </c>
      <c r="F203" s="15">
        <f t="shared" si="50"/>
        <v>53.7</v>
      </c>
      <c r="G203" s="15">
        <f t="shared" si="49"/>
        <v>53.7</v>
      </c>
      <c r="I203" s="16"/>
      <c r="J203" s="16"/>
    </row>
    <row r="204" spans="1:10" s="5" customFormat="1" ht="81" customHeight="1" x14ac:dyDescent="0.2">
      <c r="A204" s="27" t="s">
        <v>403</v>
      </c>
      <c r="B204" s="13" t="s">
        <v>404</v>
      </c>
      <c r="C204" s="14">
        <v>927.9</v>
      </c>
      <c r="D204" s="14">
        <v>927.9</v>
      </c>
      <c r="E204" s="14">
        <v>498.6</v>
      </c>
      <c r="F204" s="15">
        <f t="shared" si="50"/>
        <v>53.7</v>
      </c>
      <c r="G204" s="15">
        <f t="shared" si="49"/>
        <v>53.7</v>
      </c>
      <c r="I204" s="16"/>
      <c r="J204" s="16"/>
    </row>
    <row r="205" spans="1:10" s="5" customFormat="1" ht="51" x14ac:dyDescent="0.2">
      <c r="A205" s="25" t="s">
        <v>405</v>
      </c>
      <c r="B205" s="13" t="s">
        <v>406</v>
      </c>
      <c r="C205" s="14">
        <f>C206</f>
        <v>2029.9</v>
      </c>
      <c r="D205" s="14">
        <f>D206</f>
        <v>2029.9</v>
      </c>
      <c r="E205" s="14">
        <f>E206</f>
        <v>0</v>
      </c>
      <c r="F205" s="15">
        <f t="shared" si="50"/>
        <v>0</v>
      </c>
      <c r="G205" s="15">
        <f t="shared" si="49"/>
        <v>0</v>
      </c>
      <c r="I205" s="16"/>
      <c r="J205" s="16"/>
    </row>
    <row r="206" spans="1:10" s="5" customFormat="1" ht="54" customHeight="1" x14ac:dyDescent="0.2">
      <c r="A206" s="25" t="s">
        <v>407</v>
      </c>
      <c r="B206" s="13" t="s">
        <v>408</v>
      </c>
      <c r="C206" s="14">
        <v>2029.9</v>
      </c>
      <c r="D206" s="14">
        <v>2029.9</v>
      </c>
      <c r="E206" s="14">
        <v>0</v>
      </c>
      <c r="F206" s="15">
        <f t="shared" si="50"/>
        <v>0</v>
      </c>
      <c r="G206" s="15">
        <f t="shared" si="49"/>
        <v>0</v>
      </c>
      <c r="I206" s="16"/>
      <c r="J206" s="16"/>
    </row>
    <row r="207" spans="1:10" s="5" customFormat="1" ht="64.5" customHeight="1" x14ac:dyDescent="0.2">
      <c r="A207" s="25" t="s">
        <v>409</v>
      </c>
      <c r="B207" s="13" t="s">
        <v>410</v>
      </c>
      <c r="C207" s="14">
        <v>40</v>
      </c>
      <c r="D207" s="14">
        <v>40</v>
      </c>
      <c r="E207" s="14">
        <v>40</v>
      </c>
      <c r="F207" s="15">
        <f t="shared" si="50"/>
        <v>100</v>
      </c>
      <c r="G207" s="15">
        <f t="shared" si="49"/>
        <v>100</v>
      </c>
      <c r="I207" s="16"/>
      <c r="J207" s="16"/>
    </row>
    <row r="208" spans="1:10" s="5" customFormat="1" ht="116.25" customHeight="1" x14ac:dyDescent="0.2">
      <c r="A208" s="25" t="s">
        <v>411</v>
      </c>
      <c r="B208" s="13" t="s">
        <v>412</v>
      </c>
      <c r="C208" s="14">
        <v>4038.6</v>
      </c>
      <c r="D208" s="14">
        <v>4038.6</v>
      </c>
      <c r="E208" s="14">
        <v>0</v>
      </c>
      <c r="F208" s="15">
        <f t="shared" si="50"/>
        <v>0</v>
      </c>
      <c r="G208" s="15">
        <f t="shared" si="49"/>
        <v>0</v>
      </c>
      <c r="I208" s="16"/>
      <c r="J208" s="16"/>
    </row>
    <row r="209" spans="1:10" s="5" customFormat="1" ht="51" x14ac:dyDescent="0.2">
      <c r="A209" s="25" t="s">
        <v>413</v>
      </c>
      <c r="B209" s="13" t="s">
        <v>414</v>
      </c>
      <c r="C209" s="14">
        <v>40735.9</v>
      </c>
      <c r="D209" s="14">
        <v>40735.9</v>
      </c>
      <c r="E209" s="14">
        <v>13685.8</v>
      </c>
      <c r="F209" s="15">
        <f t="shared" si="50"/>
        <v>33.6</v>
      </c>
      <c r="G209" s="15">
        <f t="shared" si="49"/>
        <v>33.6</v>
      </c>
      <c r="I209" s="16"/>
      <c r="J209" s="16"/>
    </row>
    <row r="210" spans="1:10" s="5" customFormat="1" ht="76.5" x14ac:dyDescent="0.2">
      <c r="A210" s="25" t="s">
        <v>415</v>
      </c>
      <c r="B210" s="13" t="s">
        <v>416</v>
      </c>
      <c r="C210" s="14">
        <v>480869.8</v>
      </c>
      <c r="D210" s="14">
        <v>480869.8</v>
      </c>
      <c r="E210" s="14">
        <v>278284</v>
      </c>
      <c r="F210" s="15">
        <f t="shared" si="50"/>
        <v>57.9</v>
      </c>
      <c r="G210" s="15">
        <f t="shared" si="49"/>
        <v>57.9</v>
      </c>
      <c r="I210" s="16"/>
      <c r="J210" s="16"/>
    </row>
    <row r="211" spans="1:10" s="5" customFormat="1" ht="51" x14ac:dyDescent="0.2">
      <c r="A211" s="25" t="s">
        <v>417</v>
      </c>
      <c r="B211" s="13" t="s">
        <v>418</v>
      </c>
      <c r="C211" s="14">
        <v>3894</v>
      </c>
      <c r="D211" s="14">
        <v>3894</v>
      </c>
      <c r="E211" s="14">
        <v>3158.7</v>
      </c>
      <c r="F211" s="15">
        <f t="shared" si="50"/>
        <v>81.099999999999994</v>
      </c>
      <c r="G211" s="15">
        <f t="shared" si="49"/>
        <v>81.099999999999994</v>
      </c>
      <c r="I211" s="16"/>
      <c r="J211" s="16"/>
    </row>
    <row r="212" spans="1:10" s="5" customFormat="1" ht="54" customHeight="1" x14ac:dyDescent="0.2">
      <c r="A212" s="25" t="s">
        <v>419</v>
      </c>
      <c r="B212" s="13" t="s">
        <v>420</v>
      </c>
      <c r="C212" s="14">
        <f>C213</f>
        <v>7006.2</v>
      </c>
      <c r="D212" s="14">
        <f>D213</f>
        <v>7006.2</v>
      </c>
      <c r="E212" s="14">
        <f>E213</f>
        <v>43.2</v>
      </c>
      <c r="F212" s="15">
        <f t="shared" si="50"/>
        <v>0.6</v>
      </c>
      <c r="G212" s="15">
        <f t="shared" si="49"/>
        <v>0.6</v>
      </c>
      <c r="I212" s="16"/>
      <c r="J212" s="16"/>
    </row>
    <row r="213" spans="1:10" s="5" customFormat="1" ht="63.75" x14ac:dyDescent="0.2">
      <c r="A213" s="25" t="s">
        <v>421</v>
      </c>
      <c r="B213" s="13" t="s">
        <v>422</v>
      </c>
      <c r="C213" s="14">
        <v>7006.2</v>
      </c>
      <c r="D213" s="14">
        <v>7006.2</v>
      </c>
      <c r="E213" s="14">
        <v>43.2</v>
      </c>
      <c r="F213" s="15">
        <f t="shared" si="50"/>
        <v>0.6</v>
      </c>
      <c r="G213" s="15">
        <f t="shared" si="49"/>
        <v>0.6</v>
      </c>
      <c r="I213" s="16"/>
      <c r="J213" s="16"/>
    </row>
    <row r="214" spans="1:10" s="5" customFormat="1" ht="25.5" x14ac:dyDescent="0.2">
      <c r="A214" s="25" t="s">
        <v>423</v>
      </c>
      <c r="B214" s="13" t="s">
        <v>424</v>
      </c>
      <c r="C214" s="14">
        <v>0</v>
      </c>
      <c r="D214" s="14">
        <v>0</v>
      </c>
      <c r="E214" s="14">
        <f>E215</f>
        <v>4457.6000000000004</v>
      </c>
      <c r="F214" s="15">
        <f t="shared" si="50"/>
        <v>0</v>
      </c>
      <c r="G214" s="15">
        <f t="shared" si="49"/>
        <v>0</v>
      </c>
      <c r="I214" s="16"/>
      <c r="J214" s="16"/>
    </row>
    <row r="215" spans="1:10" s="5" customFormat="1" ht="38.25" x14ac:dyDescent="0.2">
      <c r="A215" s="25" t="s">
        <v>425</v>
      </c>
      <c r="B215" s="13" t="s">
        <v>426</v>
      </c>
      <c r="C215" s="14">
        <v>0</v>
      </c>
      <c r="D215" s="14">
        <v>0</v>
      </c>
      <c r="E215" s="14">
        <v>4457.6000000000004</v>
      </c>
      <c r="F215" s="15">
        <f t="shared" si="50"/>
        <v>0</v>
      </c>
      <c r="G215" s="15">
        <f t="shared" si="49"/>
        <v>0</v>
      </c>
      <c r="I215" s="16"/>
      <c r="J215" s="16"/>
    </row>
    <row r="216" spans="1:10" s="5" customFormat="1" ht="38.25" x14ac:dyDescent="0.2">
      <c r="A216" s="25" t="s">
        <v>427</v>
      </c>
      <c r="B216" s="13" t="s">
        <v>428</v>
      </c>
      <c r="C216" s="14">
        <f>C217</f>
        <v>7800.9</v>
      </c>
      <c r="D216" s="14">
        <f>D217</f>
        <v>7800.9</v>
      </c>
      <c r="E216" s="14">
        <f>E217</f>
        <v>5265.5</v>
      </c>
      <c r="F216" s="15">
        <f t="shared" si="50"/>
        <v>67.5</v>
      </c>
      <c r="G216" s="15">
        <f t="shared" si="49"/>
        <v>67.5</v>
      </c>
      <c r="I216" s="16"/>
      <c r="J216" s="16"/>
    </row>
    <row r="217" spans="1:10" s="5" customFormat="1" ht="51" x14ac:dyDescent="0.2">
      <c r="A217" s="25" t="s">
        <v>429</v>
      </c>
      <c r="B217" s="13" t="s">
        <v>430</v>
      </c>
      <c r="C217" s="14">
        <v>7800.9</v>
      </c>
      <c r="D217" s="14">
        <v>7800.9</v>
      </c>
      <c r="E217" s="14">
        <v>5265.5</v>
      </c>
      <c r="F217" s="15">
        <f t="shared" si="50"/>
        <v>67.5</v>
      </c>
      <c r="G217" s="15">
        <f t="shared" si="49"/>
        <v>67.5</v>
      </c>
      <c r="I217" s="16"/>
      <c r="J217" s="16"/>
    </row>
    <row r="218" spans="1:10" s="5" customFormat="1" ht="38.25" x14ac:dyDescent="0.2">
      <c r="A218" s="25" t="s">
        <v>431</v>
      </c>
      <c r="B218" s="13" t="s">
        <v>432</v>
      </c>
      <c r="C218" s="14">
        <f>C219</f>
        <v>1110.5</v>
      </c>
      <c r="D218" s="14">
        <f>D219</f>
        <v>1110.5</v>
      </c>
      <c r="E218" s="14">
        <f>E219</f>
        <v>0</v>
      </c>
      <c r="F218" s="15">
        <f t="shared" si="50"/>
        <v>0</v>
      </c>
      <c r="G218" s="15">
        <f t="shared" si="49"/>
        <v>0</v>
      </c>
      <c r="I218" s="16"/>
      <c r="J218" s="16"/>
    </row>
    <row r="219" spans="1:10" s="5" customFormat="1" ht="51" x14ac:dyDescent="0.2">
      <c r="A219" s="25" t="s">
        <v>433</v>
      </c>
      <c r="B219" s="13" t="s">
        <v>434</v>
      </c>
      <c r="C219" s="14">
        <v>1110.5</v>
      </c>
      <c r="D219" s="14">
        <v>1110.5</v>
      </c>
      <c r="E219" s="14">
        <v>0</v>
      </c>
      <c r="F219" s="15">
        <f t="shared" si="50"/>
        <v>0</v>
      </c>
      <c r="G219" s="15">
        <f t="shared" si="49"/>
        <v>0</v>
      </c>
      <c r="I219" s="16"/>
      <c r="J219" s="16"/>
    </row>
    <row r="220" spans="1:10" s="5" customFormat="1" ht="38.25" x14ac:dyDescent="0.2">
      <c r="A220" s="25" t="s">
        <v>435</v>
      </c>
      <c r="B220" s="13" t="s">
        <v>436</v>
      </c>
      <c r="C220" s="14">
        <f>C221</f>
        <v>1253.5999999999999</v>
      </c>
      <c r="D220" s="14">
        <f>D221</f>
        <v>1253.5999999999999</v>
      </c>
      <c r="E220" s="14">
        <f>E221</f>
        <v>458.8</v>
      </c>
      <c r="F220" s="15">
        <f t="shared" si="50"/>
        <v>36.6</v>
      </c>
      <c r="G220" s="15">
        <f t="shared" si="49"/>
        <v>36.6</v>
      </c>
      <c r="I220" s="16"/>
      <c r="J220" s="16"/>
    </row>
    <row r="221" spans="1:10" s="5" customFormat="1" ht="38.25" x14ac:dyDescent="0.2">
      <c r="A221" s="25" t="s">
        <v>437</v>
      </c>
      <c r="B221" s="13" t="s">
        <v>438</v>
      </c>
      <c r="C221" s="14">
        <v>1253.5999999999999</v>
      </c>
      <c r="D221" s="14">
        <v>1253.5999999999999</v>
      </c>
      <c r="E221" s="14">
        <v>458.8</v>
      </c>
      <c r="F221" s="15">
        <f t="shared" si="50"/>
        <v>36.6</v>
      </c>
      <c r="G221" s="15">
        <f t="shared" si="49"/>
        <v>36.6</v>
      </c>
      <c r="I221" s="16"/>
      <c r="J221" s="16"/>
    </row>
    <row r="222" spans="1:10" s="5" customFormat="1" ht="15.75" customHeight="1" x14ac:dyDescent="0.2">
      <c r="A222" s="25" t="s">
        <v>439</v>
      </c>
      <c r="B222" s="13" t="s">
        <v>440</v>
      </c>
      <c r="C222" s="14">
        <f>C223</f>
        <v>1110</v>
      </c>
      <c r="D222" s="14">
        <f>D223</f>
        <v>1110</v>
      </c>
      <c r="E222" s="14">
        <f>E223</f>
        <v>600</v>
      </c>
      <c r="F222" s="15">
        <f t="shared" si="50"/>
        <v>54.1</v>
      </c>
      <c r="G222" s="15">
        <f t="shared" si="49"/>
        <v>54.1</v>
      </c>
      <c r="I222" s="16"/>
      <c r="J222" s="16"/>
    </row>
    <row r="223" spans="1:10" s="5" customFormat="1" ht="25.5" x14ac:dyDescent="0.2">
      <c r="A223" s="22" t="s">
        <v>441</v>
      </c>
      <c r="B223" s="13" t="s">
        <v>442</v>
      </c>
      <c r="C223" s="14">
        <v>1110</v>
      </c>
      <c r="D223" s="14">
        <v>1110</v>
      </c>
      <c r="E223" s="14">
        <v>600</v>
      </c>
      <c r="F223" s="15">
        <f t="shared" si="50"/>
        <v>54.1</v>
      </c>
      <c r="G223" s="15">
        <f t="shared" si="49"/>
        <v>54.1</v>
      </c>
      <c r="I223" s="16"/>
      <c r="J223" s="16"/>
    </row>
    <row r="224" spans="1:10" s="5" customFormat="1" ht="63.75" x14ac:dyDescent="0.2">
      <c r="A224" s="27" t="s">
        <v>443</v>
      </c>
      <c r="B224" s="13" t="s">
        <v>444</v>
      </c>
      <c r="C224" s="14">
        <f>C225</f>
        <v>6158.4</v>
      </c>
      <c r="D224" s="14">
        <f>D225</f>
        <v>6158.4</v>
      </c>
      <c r="E224" s="14">
        <f>E225</f>
        <v>0</v>
      </c>
      <c r="F224" s="15">
        <f t="shared" si="50"/>
        <v>0</v>
      </c>
      <c r="G224" s="15">
        <f t="shared" si="49"/>
        <v>0</v>
      </c>
      <c r="I224" s="16"/>
      <c r="J224" s="16"/>
    </row>
    <row r="225" spans="1:10" s="5" customFormat="1" ht="76.5" x14ac:dyDescent="0.2">
      <c r="A225" s="27" t="s">
        <v>445</v>
      </c>
      <c r="B225" s="13" t="s">
        <v>446</v>
      </c>
      <c r="C225" s="14">
        <v>6158.4</v>
      </c>
      <c r="D225" s="14">
        <v>6158.4</v>
      </c>
      <c r="E225" s="14">
        <v>0</v>
      </c>
      <c r="F225" s="15">
        <f t="shared" si="50"/>
        <v>0</v>
      </c>
      <c r="G225" s="15">
        <f t="shared" si="49"/>
        <v>0</v>
      </c>
      <c r="I225" s="16"/>
      <c r="J225" s="16"/>
    </row>
    <row r="226" spans="1:10" s="5" customFormat="1" ht="117" customHeight="1" x14ac:dyDescent="0.2">
      <c r="A226" s="27" t="s">
        <v>447</v>
      </c>
      <c r="B226" s="13" t="s">
        <v>448</v>
      </c>
      <c r="C226" s="14">
        <v>2512.8000000000002</v>
      </c>
      <c r="D226" s="14">
        <v>2512.8000000000002</v>
      </c>
      <c r="E226" s="14">
        <v>0</v>
      </c>
      <c r="F226" s="15">
        <f t="shared" si="50"/>
        <v>0</v>
      </c>
      <c r="G226" s="15">
        <f t="shared" si="49"/>
        <v>0</v>
      </c>
      <c r="I226" s="16"/>
      <c r="J226" s="16"/>
    </row>
    <row r="227" spans="1:10" s="5" customFormat="1" ht="38.25" x14ac:dyDescent="0.2">
      <c r="A227" s="25" t="s">
        <v>449</v>
      </c>
      <c r="B227" s="13" t="s">
        <v>450</v>
      </c>
      <c r="C227" s="14">
        <v>385.7</v>
      </c>
      <c r="D227" s="14">
        <v>385.7</v>
      </c>
      <c r="E227" s="14">
        <v>385.7</v>
      </c>
      <c r="F227" s="15">
        <f t="shared" si="50"/>
        <v>100</v>
      </c>
      <c r="G227" s="15">
        <f t="shared" si="49"/>
        <v>100</v>
      </c>
      <c r="I227" s="16"/>
      <c r="J227" s="16"/>
    </row>
    <row r="228" spans="1:10" s="5" customFormat="1" ht="51" x14ac:dyDescent="0.2">
      <c r="A228" s="22" t="s">
        <v>451</v>
      </c>
      <c r="B228" s="13" t="s">
        <v>452</v>
      </c>
      <c r="C228" s="14">
        <v>22356.6</v>
      </c>
      <c r="D228" s="14">
        <v>22356.6</v>
      </c>
      <c r="E228" s="14">
        <v>9516.5</v>
      </c>
      <c r="F228" s="15">
        <f t="shared" si="50"/>
        <v>42.6</v>
      </c>
      <c r="G228" s="15">
        <f t="shared" si="49"/>
        <v>42.6</v>
      </c>
      <c r="I228" s="16"/>
      <c r="J228" s="16"/>
    </row>
    <row r="229" spans="1:10" s="5" customFormat="1" ht="51" x14ac:dyDescent="0.2">
      <c r="A229" s="22" t="s">
        <v>453</v>
      </c>
      <c r="B229" s="13" t="s">
        <v>454</v>
      </c>
      <c r="C229" s="14">
        <v>8031.9</v>
      </c>
      <c r="D229" s="14">
        <v>2000</v>
      </c>
      <c r="E229" s="14">
        <v>2000</v>
      </c>
      <c r="F229" s="15">
        <f t="shared" si="50"/>
        <v>24.9</v>
      </c>
      <c r="G229" s="15">
        <f t="shared" si="49"/>
        <v>100</v>
      </c>
      <c r="I229" s="16"/>
      <c r="J229" s="16"/>
    </row>
    <row r="230" spans="1:10" s="5" customFormat="1" ht="63.75" x14ac:dyDescent="0.2">
      <c r="A230" s="22" t="s">
        <v>455</v>
      </c>
      <c r="B230" s="13" t="s">
        <v>456</v>
      </c>
      <c r="C230" s="14">
        <v>35100</v>
      </c>
      <c r="D230" s="14">
        <v>35100</v>
      </c>
      <c r="E230" s="14">
        <v>3510.2</v>
      </c>
      <c r="F230" s="15">
        <f t="shared" si="50"/>
        <v>10</v>
      </c>
      <c r="G230" s="15">
        <f t="shared" si="49"/>
        <v>10</v>
      </c>
      <c r="I230" s="16"/>
      <c r="J230" s="16"/>
    </row>
    <row r="231" spans="1:10" s="5" customFormat="1" ht="51" x14ac:dyDescent="0.2">
      <c r="A231" s="22" t="s">
        <v>457</v>
      </c>
      <c r="B231" s="13" t="s">
        <v>458</v>
      </c>
      <c r="C231" s="14">
        <f>C232</f>
        <v>107491.3</v>
      </c>
      <c r="D231" s="14">
        <f>D232</f>
        <v>107491.3</v>
      </c>
      <c r="E231" s="14">
        <f>E232</f>
        <v>0</v>
      </c>
      <c r="F231" s="15">
        <f t="shared" si="50"/>
        <v>0</v>
      </c>
      <c r="G231" s="15">
        <f t="shared" si="49"/>
        <v>0</v>
      </c>
      <c r="I231" s="16"/>
      <c r="J231" s="16"/>
    </row>
    <row r="232" spans="1:10" s="5" customFormat="1" ht="53.25" customHeight="1" x14ac:dyDescent="0.2">
      <c r="A232" s="22" t="s">
        <v>459</v>
      </c>
      <c r="B232" s="13" t="s">
        <v>460</v>
      </c>
      <c r="C232" s="14">
        <v>107491.3</v>
      </c>
      <c r="D232" s="14">
        <v>107491.3</v>
      </c>
      <c r="E232" s="14">
        <v>0</v>
      </c>
      <c r="F232" s="15">
        <f t="shared" si="50"/>
        <v>0</v>
      </c>
      <c r="G232" s="15">
        <f t="shared" si="49"/>
        <v>0</v>
      </c>
      <c r="I232" s="16"/>
      <c r="J232" s="16"/>
    </row>
    <row r="233" spans="1:10" s="5" customFormat="1" ht="25.5" x14ac:dyDescent="0.2">
      <c r="A233" s="22" t="s">
        <v>461</v>
      </c>
      <c r="B233" s="13" t="s">
        <v>462</v>
      </c>
      <c r="C233" s="14">
        <v>0</v>
      </c>
      <c r="D233" s="14">
        <v>0</v>
      </c>
      <c r="E233" s="14">
        <f>E234</f>
        <v>1897.8</v>
      </c>
      <c r="F233" s="15">
        <f t="shared" si="50"/>
        <v>0</v>
      </c>
      <c r="G233" s="15">
        <f t="shared" si="49"/>
        <v>0</v>
      </c>
      <c r="I233" s="16"/>
      <c r="J233" s="16"/>
    </row>
    <row r="234" spans="1:10" s="5" customFormat="1" ht="38.25" x14ac:dyDescent="0.2">
      <c r="A234" s="22" t="s">
        <v>463</v>
      </c>
      <c r="B234" s="13" t="s">
        <v>464</v>
      </c>
      <c r="C234" s="14">
        <v>0</v>
      </c>
      <c r="D234" s="14">
        <v>0</v>
      </c>
      <c r="E234" s="14">
        <v>1897.8</v>
      </c>
      <c r="F234" s="15">
        <f t="shared" si="50"/>
        <v>0</v>
      </c>
      <c r="G234" s="15">
        <f t="shared" si="49"/>
        <v>0</v>
      </c>
      <c r="I234" s="16"/>
      <c r="J234" s="16"/>
    </row>
    <row r="235" spans="1:10" s="5" customFormat="1" x14ac:dyDescent="0.2">
      <c r="A235" s="39" t="s">
        <v>465</v>
      </c>
      <c r="B235" s="13" t="s">
        <v>466</v>
      </c>
      <c r="C235" s="14">
        <f>C236</f>
        <v>64549.2</v>
      </c>
      <c r="D235" s="14">
        <f>D236</f>
        <v>64549.2</v>
      </c>
      <c r="E235" s="14">
        <v>0</v>
      </c>
      <c r="F235" s="15">
        <f t="shared" si="50"/>
        <v>0</v>
      </c>
      <c r="G235" s="15">
        <f t="shared" si="49"/>
        <v>0</v>
      </c>
      <c r="I235" s="16"/>
      <c r="J235" s="16"/>
    </row>
    <row r="236" spans="1:10" s="5" customFormat="1" x14ac:dyDescent="0.2">
      <c r="A236" s="39" t="s">
        <v>467</v>
      </c>
      <c r="B236" s="13" t="s">
        <v>468</v>
      </c>
      <c r="C236" s="14">
        <v>64549.2</v>
      </c>
      <c r="D236" s="14">
        <v>64549.2</v>
      </c>
      <c r="E236" s="14">
        <v>0</v>
      </c>
      <c r="F236" s="15">
        <f t="shared" si="50"/>
        <v>0</v>
      </c>
      <c r="G236" s="15">
        <f t="shared" si="49"/>
        <v>0</v>
      </c>
      <c r="I236" s="16"/>
      <c r="J236" s="16"/>
    </row>
    <row r="237" spans="1:10" s="5" customFormat="1" ht="25.5" x14ac:dyDescent="0.2">
      <c r="A237" s="22" t="s">
        <v>469</v>
      </c>
      <c r="B237" s="13" t="s">
        <v>470</v>
      </c>
      <c r="C237" s="14">
        <f>C238+C242+C244+C246+C248+C250+C254+C256+C258+C260+C262+C264+C266+C268+C270+C274+C240+C252+C272</f>
        <v>4205803.3</v>
      </c>
      <c r="D237" s="14">
        <f>D238+D242+D244+D246+D248+D250+D254+D256+D258+D260+D262+D264+D266+D268+D270+D274+D240+D252+D272</f>
        <v>4212139.2</v>
      </c>
      <c r="E237" s="14">
        <f>E238+E244+E246+E250+E254+E256+E258+E260+E262+E266+E268+E274+E264+E248+E270+E240+E272</f>
        <v>1865895.4</v>
      </c>
      <c r="F237" s="15">
        <f t="shared" si="50"/>
        <v>44.4</v>
      </c>
      <c r="G237" s="15">
        <f t="shared" si="49"/>
        <v>44.3</v>
      </c>
      <c r="I237" s="16"/>
      <c r="J237" s="16"/>
    </row>
    <row r="238" spans="1:10" s="5" customFormat="1" ht="38.25" x14ac:dyDescent="0.2">
      <c r="A238" s="22" t="s">
        <v>471</v>
      </c>
      <c r="B238" s="13" t="s">
        <v>472</v>
      </c>
      <c r="C238" s="14">
        <f>C239</f>
        <v>47398.9</v>
      </c>
      <c r="D238" s="14">
        <f>D239</f>
        <v>47476.2</v>
      </c>
      <c r="E238" s="14">
        <f>E239</f>
        <v>30294.400000000001</v>
      </c>
      <c r="F238" s="15">
        <f t="shared" si="50"/>
        <v>63.9</v>
      </c>
      <c r="G238" s="15">
        <f t="shared" si="49"/>
        <v>63.8</v>
      </c>
      <c r="I238" s="16"/>
      <c r="J238" s="16"/>
    </row>
    <row r="239" spans="1:10" s="5" customFormat="1" ht="42.75" customHeight="1" x14ac:dyDescent="0.2">
      <c r="A239" s="22" t="s">
        <v>473</v>
      </c>
      <c r="B239" s="13" t="s">
        <v>474</v>
      </c>
      <c r="C239" s="14">
        <v>47398.9</v>
      </c>
      <c r="D239" s="14">
        <v>47476.2</v>
      </c>
      <c r="E239" s="14">
        <v>30294.400000000001</v>
      </c>
      <c r="F239" s="15">
        <f t="shared" si="50"/>
        <v>63.9</v>
      </c>
      <c r="G239" s="15">
        <f t="shared" si="49"/>
        <v>63.8</v>
      </c>
      <c r="I239" s="16"/>
      <c r="J239" s="16"/>
    </row>
    <row r="240" spans="1:10" s="5" customFormat="1" ht="51" x14ac:dyDescent="0.2">
      <c r="A240" s="25" t="s">
        <v>475</v>
      </c>
      <c r="B240" s="13" t="s">
        <v>476</v>
      </c>
      <c r="C240" s="14">
        <f>C241</f>
        <v>1981.9</v>
      </c>
      <c r="D240" s="14">
        <f>D241</f>
        <v>1981.9</v>
      </c>
      <c r="E240" s="14">
        <f>E241</f>
        <v>441.4</v>
      </c>
      <c r="F240" s="15">
        <f t="shared" si="50"/>
        <v>22.3</v>
      </c>
      <c r="G240" s="15">
        <f t="shared" si="49"/>
        <v>22.3</v>
      </c>
      <c r="I240" s="16"/>
      <c r="J240" s="16"/>
    </row>
    <row r="241" spans="1:10" s="5" customFormat="1" ht="63.75" x14ac:dyDescent="0.2">
      <c r="A241" s="25" t="s">
        <v>477</v>
      </c>
      <c r="B241" s="13" t="s">
        <v>478</v>
      </c>
      <c r="C241" s="14">
        <v>1981.9</v>
      </c>
      <c r="D241" s="14">
        <v>1981.9</v>
      </c>
      <c r="E241" s="14">
        <v>441.4</v>
      </c>
      <c r="F241" s="15">
        <f t="shared" si="50"/>
        <v>22.3</v>
      </c>
      <c r="G241" s="15">
        <f t="shared" si="49"/>
        <v>22.3</v>
      </c>
      <c r="I241" s="16"/>
      <c r="J241" s="16"/>
    </row>
    <row r="242" spans="1:10" s="5" customFormat="1" ht="25.5" x14ac:dyDescent="0.2">
      <c r="A242" s="25" t="s">
        <v>479</v>
      </c>
      <c r="B242" s="13" t="s">
        <v>480</v>
      </c>
      <c r="C242" s="14">
        <f t="shared" ref="C242:D242" si="51">C243</f>
        <v>8677</v>
      </c>
      <c r="D242" s="14">
        <f t="shared" si="51"/>
        <v>8677</v>
      </c>
      <c r="E242" s="14">
        <v>0</v>
      </c>
      <c r="F242" s="15">
        <f t="shared" si="50"/>
        <v>0</v>
      </c>
      <c r="G242" s="15">
        <f t="shared" si="49"/>
        <v>0</v>
      </c>
      <c r="I242" s="16"/>
      <c r="J242" s="16"/>
    </row>
    <row r="243" spans="1:10" s="5" customFormat="1" ht="38.25" x14ac:dyDescent="0.2">
      <c r="A243" s="25" t="s">
        <v>481</v>
      </c>
      <c r="B243" s="13" t="s">
        <v>482</v>
      </c>
      <c r="C243" s="14">
        <v>8677</v>
      </c>
      <c r="D243" s="14">
        <v>8677</v>
      </c>
      <c r="E243" s="14">
        <v>0</v>
      </c>
      <c r="F243" s="15">
        <f t="shared" si="50"/>
        <v>0</v>
      </c>
      <c r="G243" s="15">
        <f t="shared" si="49"/>
        <v>0</v>
      </c>
      <c r="I243" s="16"/>
      <c r="J243" s="16"/>
    </row>
    <row r="244" spans="1:10" s="5" customFormat="1" ht="25.5" x14ac:dyDescent="0.2">
      <c r="A244" s="25" t="s">
        <v>483</v>
      </c>
      <c r="B244" s="13" t="s">
        <v>484</v>
      </c>
      <c r="C244" s="14">
        <f>C245</f>
        <v>633862.30000000005</v>
      </c>
      <c r="D244" s="14">
        <f>D245</f>
        <v>633862.30000000005</v>
      </c>
      <c r="E244" s="14">
        <f>E245</f>
        <v>198982.1</v>
      </c>
      <c r="F244" s="15">
        <f t="shared" si="50"/>
        <v>31.4</v>
      </c>
      <c r="G244" s="15">
        <f t="shared" si="49"/>
        <v>31.4</v>
      </c>
      <c r="I244" s="16"/>
      <c r="J244" s="16"/>
    </row>
    <row r="245" spans="1:10" s="5" customFormat="1" ht="38.25" x14ac:dyDescent="0.2">
      <c r="A245" s="25" t="s">
        <v>485</v>
      </c>
      <c r="B245" s="13" t="s">
        <v>486</v>
      </c>
      <c r="C245" s="14">
        <v>633862.30000000005</v>
      </c>
      <c r="D245" s="14">
        <v>633862.30000000005</v>
      </c>
      <c r="E245" s="14">
        <v>198982.1</v>
      </c>
      <c r="F245" s="15">
        <f t="shared" si="50"/>
        <v>31.4</v>
      </c>
      <c r="G245" s="15">
        <f t="shared" si="49"/>
        <v>31.4</v>
      </c>
      <c r="I245" s="16"/>
      <c r="J245" s="16"/>
    </row>
    <row r="246" spans="1:10" s="5" customFormat="1" ht="93.75" customHeight="1" x14ac:dyDescent="0.2">
      <c r="A246" s="27" t="s">
        <v>487</v>
      </c>
      <c r="B246" s="13" t="s">
        <v>488</v>
      </c>
      <c r="C246" s="14">
        <f>C247</f>
        <v>8198.4</v>
      </c>
      <c r="D246" s="14">
        <f>D247</f>
        <v>8198.4</v>
      </c>
      <c r="E246" s="14">
        <f>E247</f>
        <v>1585.4</v>
      </c>
      <c r="F246" s="15">
        <f t="shared" si="50"/>
        <v>19.3</v>
      </c>
      <c r="G246" s="15">
        <f t="shared" si="49"/>
        <v>19.3</v>
      </c>
      <c r="I246" s="16"/>
      <c r="J246" s="16"/>
    </row>
    <row r="247" spans="1:10" s="5" customFormat="1" ht="105" customHeight="1" x14ac:dyDescent="0.2">
      <c r="A247" s="27" t="s">
        <v>489</v>
      </c>
      <c r="B247" s="13" t="s">
        <v>490</v>
      </c>
      <c r="C247" s="14">
        <v>8198.4</v>
      </c>
      <c r="D247" s="14">
        <v>8198.4</v>
      </c>
      <c r="E247" s="14">
        <v>1585.4</v>
      </c>
      <c r="F247" s="15">
        <f t="shared" si="50"/>
        <v>19.3</v>
      </c>
      <c r="G247" s="15">
        <f t="shared" si="49"/>
        <v>19.3</v>
      </c>
      <c r="I247" s="16"/>
      <c r="J247" s="16"/>
    </row>
    <row r="248" spans="1:10" s="5" customFormat="1" ht="51" x14ac:dyDescent="0.2">
      <c r="A248" s="27" t="s">
        <v>491</v>
      </c>
      <c r="B248" s="13" t="s">
        <v>492</v>
      </c>
      <c r="C248" s="14">
        <f>C249</f>
        <v>84920.8</v>
      </c>
      <c r="D248" s="14">
        <f>D249</f>
        <v>84920.8</v>
      </c>
      <c r="E248" s="14">
        <f>E249</f>
        <v>0</v>
      </c>
      <c r="F248" s="15">
        <f t="shared" si="50"/>
        <v>0</v>
      </c>
      <c r="G248" s="15">
        <f t="shared" si="49"/>
        <v>0</v>
      </c>
      <c r="I248" s="16"/>
      <c r="J248" s="16"/>
    </row>
    <row r="249" spans="1:10" s="5" customFormat="1" ht="63.75" x14ac:dyDescent="0.2">
      <c r="A249" s="27" t="s">
        <v>493</v>
      </c>
      <c r="B249" s="13" t="s">
        <v>494</v>
      </c>
      <c r="C249" s="14">
        <v>84920.8</v>
      </c>
      <c r="D249" s="14">
        <v>84920.8</v>
      </c>
      <c r="E249" s="14">
        <v>0</v>
      </c>
      <c r="F249" s="15">
        <f t="shared" si="50"/>
        <v>0</v>
      </c>
      <c r="G249" s="15">
        <f t="shared" si="49"/>
        <v>0</v>
      </c>
      <c r="I249" s="16"/>
      <c r="J249" s="16"/>
    </row>
    <row r="250" spans="1:10" s="5" customFormat="1" ht="63.75" x14ac:dyDescent="0.2">
      <c r="A250" s="25" t="s">
        <v>495</v>
      </c>
      <c r="B250" s="13" t="s">
        <v>496</v>
      </c>
      <c r="C250" s="14">
        <f>C251</f>
        <v>24895.5</v>
      </c>
      <c r="D250" s="14">
        <f>D251</f>
        <v>24895.5</v>
      </c>
      <c r="E250" s="14">
        <f>E251</f>
        <v>12800.7</v>
      </c>
      <c r="F250" s="15">
        <f t="shared" si="50"/>
        <v>51.4</v>
      </c>
      <c r="G250" s="15">
        <f t="shared" si="49"/>
        <v>51.4</v>
      </c>
      <c r="I250" s="16"/>
      <c r="J250" s="16"/>
    </row>
    <row r="251" spans="1:10" s="5" customFormat="1" ht="68.25" customHeight="1" x14ac:dyDescent="0.2">
      <c r="A251" s="25" t="s">
        <v>497</v>
      </c>
      <c r="B251" s="13" t="s">
        <v>498</v>
      </c>
      <c r="C251" s="14">
        <v>24895.5</v>
      </c>
      <c r="D251" s="14">
        <v>24895.5</v>
      </c>
      <c r="E251" s="14">
        <v>12800.7</v>
      </c>
      <c r="F251" s="15">
        <f t="shared" si="50"/>
        <v>51.4</v>
      </c>
      <c r="G251" s="15">
        <f t="shared" si="49"/>
        <v>51.4</v>
      </c>
      <c r="I251" s="16"/>
      <c r="J251" s="16"/>
    </row>
    <row r="252" spans="1:10" s="5" customFormat="1" ht="66" customHeight="1" x14ac:dyDescent="0.2">
      <c r="A252" s="25" t="s">
        <v>499</v>
      </c>
      <c r="B252" s="13" t="s">
        <v>500</v>
      </c>
      <c r="C252" s="14">
        <f>C253</f>
        <v>20761.099999999999</v>
      </c>
      <c r="D252" s="14">
        <f>D253</f>
        <v>20761.099999999999</v>
      </c>
      <c r="E252" s="14">
        <v>0</v>
      </c>
      <c r="F252" s="15">
        <f t="shared" si="50"/>
        <v>0</v>
      </c>
      <c r="G252" s="15">
        <f t="shared" si="49"/>
        <v>0</v>
      </c>
      <c r="I252" s="16"/>
      <c r="J252" s="16"/>
    </row>
    <row r="253" spans="1:10" s="5" customFormat="1" ht="76.5" x14ac:dyDescent="0.2">
      <c r="A253" s="25" t="s">
        <v>501</v>
      </c>
      <c r="B253" s="13" t="s">
        <v>502</v>
      </c>
      <c r="C253" s="14">
        <v>20761.099999999999</v>
      </c>
      <c r="D253" s="14">
        <v>20761.099999999999</v>
      </c>
      <c r="E253" s="14">
        <v>0</v>
      </c>
      <c r="F253" s="15">
        <f t="shared" si="50"/>
        <v>0</v>
      </c>
      <c r="G253" s="15">
        <f t="shared" si="49"/>
        <v>0</v>
      </c>
      <c r="I253" s="16"/>
      <c r="J253" s="16"/>
    </row>
    <row r="254" spans="1:10" s="5" customFormat="1" ht="54" customHeight="1" x14ac:dyDescent="0.2">
      <c r="A254" s="25" t="s">
        <v>503</v>
      </c>
      <c r="B254" s="13" t="s">
        <v>504</v>
      </c>
      <c r="C254" s="14">
        <f>C255</f>
        <v>129398.3</v>
      </c>
      <c r="D254" s="14">
        <f>D255</f>
        <v>129398.3</v>
      </c>
      <c r="E254" s="14">
        <f>E255</f>
        <v>126588.4</v>
      </c>
      <c r="F254" s="15">
        <f t="shared" si="50"/>
        <v>97.8</v>
      </c>
      <c r="G254" s="15">
        <f t="shared" si="49"/>
        <v>97.8</v>
      </c>
      <c r="I254" s="16"/>
      <c r="J254" s="16"/>
    </row>
    <row r="255" spans="1:10" s="5" customFormat="1" ht="66.75" customHeight="1" x14ac:dyDescent="0.2">
      <c r="A255" s="25" t="s">
        <v>505</v>
      </c>
      <c r="B255" s="13" t="s">
        <v>506</v>
      </c>
      <c r="C255" s="14">
        <v>129398.3</v>
      </c>
      <c r="D255" s="14">
        <v>129398.3</v>
      </c>
      <c r="E255" s="14">
        <v>126588.4</v>
      </c>
      <c r="F255" s="15">
        <f t="shared" si="50"/>
        <v>97.8</v>
      </c>
      <c r="G255" s="15">
        <f t="shared" si="49"/>
        <v>97.8</v>
      </c>
      <c r="I255" s="16"/>
      <c r="J255" s="16"/>
    </row>
    <row r="256" spans="1:10" s="5" customFormat="1" ht="51" x14ac:dyDescent="0.2">
      <c r="A256" s="25" t="s">
        <v>507</v>
      </c>
      <c r="B256" s="13" t="s">
        <v>508</v>
      </c>
      <c r="C256" s="14">
        <f>C257</f>
        <v>87.1</v>
      </c>
      <c r="D256" s="14">
        <f>D257</f>
        <v>87.1</v>
      </c>
      <c r="E256" s="14">
        <f>E257</f>
        <v>35</v>
      </c>
      <c r="F256" s="15">
        <f t="shared" si="50"/>
        <v>40.200000000000003</v>
      </c>
      <c r="G256" s="15">
        <f t="shared" si="49"/>
        <v>40.200000000000003</v>
      </c>
      <c r="I256" s="16"/>
      <c r="J256" s="16"/>
    </row>
    <row r="257" spans="1:10" s="5" customFormat="1" ht="54" customHeight="1" x14ac:dyDescent="0.2">
      <c r="A257" s="25" t="s">
        <v>509</v>
      </c>
      <c r="B257" s="13" t="s">
        <v>510</v>
      </c>
      <c r="C257" s="14">
        <v>87.1</v>
      </c>
      <c r="D257" s="14">
        <v>87.1</v>
      </c>
      <c r="E257" s="14">
        <v>35</v>
      </c>
      <c r="F257" s="15">
        <f t="shared" si="50"/>
        <v>40.200000000000003</v>
      </c>
      <c r="G257" s="15">
        <f t="shared" si="49"/>
        <v>40.200000000000003</v>
      </c>
      <c r="I257" s="16"/>
      <c r="J257" s="16"/>
    </row>
    <row r="258" spans="1:10" s="5" customFormat="1" ht="27.75" customHeight="1" x14ac:dyDescent="0.2">
      <c r="A258" s="25" t="s">
        <v>511</v>
      </c>
      <c r="B258" s="13" t="s">
        <v>512</v>
      </c>
      <c r="C258" s="14">
        <f>C259</f>
        <v>868508.6</v>
      </c>
      <c r="D258" s="14">
        <f>D259</f>
        <v>868508.6</v>
      </c>
      <c r="E258" s="14">
        <f>E259</f>
        <v>420777.3</v>
      </c>
      <c r="F258" s="15">
        <f t="shared" si="50"/>
        <v>48.4</v>
      </c>
      <c r="G258" s="15">
        <f t="shared" si="49"/>
        <v>48.4</v>
      </c>
      <c r="I258" s="16"/>
      <c r="J258" s="16"/>
    </row>
    <row r="259" spans="1:10" s="5" customFormat="1" ht="38.25" x14ac:dyDescent="0.2">
      <c r="A259" s="25" t="s">
        <v>513</v>
      </c>
      <c r="B259" s="13" t="s">
        <v>514</v>
      </c>
      <c r="C259" s="14">
        <v>868508.6</v>
      </c>
      <c r="D259" s="14">
        <v>868508.6</v>
      </c>
      <c r="E259" s="14">
        <v>420777.3</v>
      </c>
      <c r="F259" s="15">
        <f t="shared" si="50"/>
        <v>48.4</v>
      </c>
      <c r="G259" s="15">
        <f t="shared" si="49"/>
        <v>48.4</v>
      </c>
      <c r="I259" s="16"/>
      <c r="J259" s="16"/>
    </row>
    <row r="260" spans="1:10" s="5" customFormat="1" ht="38.25" x14ac:dyDescent="0.2">
      <c r="A260" s="25" t="s">
        <v>515</v>
      </c>
      <c r="B260" s="13" t="s">
        <v>516</v>
      </c>
      <c r="C260" s="14">
        <f>C261</f>
        <v>29729.3</v>
      </c>
      <c r="D260" s="14">
        <f>D261</f>
        <v>29729.3</v>
      </c>
      <c r="E260" s="14">
        <f>E261</f>
        <v>16873.8</v>
      </c>
      <c r="F260" s="15">
        <f t="shared" si="50"/>
        <v>56.8</v>
      </c>
      <c r="G260" s="15">
        <f t="shared" si="49"/>
        <v>56.8</v>
      </c>
      <c r="I260" s="16"/>
      <c r="J260" s="16"/>
    </row>
    <row r="261" spans="1:10" s="5" customFormat="1" ht="51" x14ac:dyDescent="0.2">
      <c r="A261" s="25" t="s">
        <v>517</v>
      </c>
      <c r="B261" s="13" t="s">
        <v>518</v>
      </c>
      <c r="C261" s="14">
        <v>29729.3</v>
      </c>
      <c r="D261" s="14">
        <v>29729.3</v>
      </c>
      <c r="E261" s="14">
        <v>16873.8</v>
      </c>
      <c r="F261" s="15">
        <f t="shared" si="50"/>
        <v>56.8</v>
      </c>
      <c r="G261" s="15">
        <f t="shared" ref="G261:G324" si="52">IF(D261=0,0,IF(E261&lt;0,0,IF((E261/D261*100)&gt;150,"св.100",E261/D261*100)))</f>
        <v>56.8</v>
      </c>
      <c r="I261" s="16"/>
      <c r="J261" s="16"/>
    </row>
    <row r="262" spans="1:10" s="5" customFormat="1" ht="66.75" customHeight="1" x14ac:dyDescent="0.2">
      <c r="A262" s="25" t="s">
        <v>519</v>
      </c>
      <c r="B262" s="13" t="s">
        <v>520</v>
      </c>
      <c r="C262" s="14">
        <f>C263</f>
        <v>23714.7</v>
      </c>
      <c r="D262" s="14">
        <f>D263</f>
        <v>23714.7</v>
      </c>
      <c r="E262" s="14">
        <f>E263</f>
        <v>6603.6</v>
      </c>
      <c r="F262" s="15">
        <f t="shared" ref="F262:F325" si="53">IF(C262=0,0,IF(E262&lt;0,0,IF((E262/C262*100)&gt;150,"св.100",E262/C262*100)))</f>
        <v>27.8</v>
      </c>
      <c r="G262" s="15">
        <f t="shared" si="52"/>
        <v>27.8</v>
      </c>
      <c r="I262" s="16"/>
      <c r="J262" s="16"/>
    </row>
    <row r="263" spans="1:10" s="5" customFormat="1" ht="76.5" x14ac:dyDescent="0.2">
      <c r="A263" s="25" t="s">
        <v>521</v>
      </c>
      <c r="B263" s="13" t="s">
        <v>522</v>
      </c>
      <c r="C263" s="14">
        <v>23714.7</v>
      </c>
      <c r="D263" s="14">
        <v>23714.7</v>
      </c>
      <c r="E263" s="14">
        <v>6603.6</v>
      </c>
      <c r="F263" s="15">
        <f t="shared" si="53"/>
        <v>27.8</v>
      </c>
      <c r="G263" s="15">
        <f t="shared" si="52"/>
        <v>27.8</v>
      </c>
      <c r="I263" s="16"/>
      <c r="J263" s="16"/>
    </row>
    <row r="264" spans="1:10" s="5" customFormat="1" ht="51" x14ac:dyDescent="0.2">
      <c r="A264" s="22" t="s">
        <v>523</v>
      </c>
      <c r="B264" s="13" t="s">
        <v>524</v>
      </c>
      <c r="C264" s="14">
        <f>C265</f>
        <v>165.5</v>
      </c>
      <c r="D264" s="14">
        <f>D265</f>
        <v>165.5</v>
      </c>
      <c r="E264" s="14">
        <f>E265</f>
        <v>162.80000000000001</v>
      </c>
      <c r="F264" s="15">
        <f t="shared" si="53"/>
        <v>98.4</v>
      </c>
      <c r="G264" s="15">
        <f t="shared" si="52"/>
        <v>98.4</v>
      </c>
      <c r="I264" s="16"/>
      <c r="J264" s="16"/>
    </row>
    <row r="265" spans="1:10" s="5" customFormat="1" ht="53.25" customHeight="1" x14ac:dyDescent="0.2">
      <c r="A265" s="25" t="s">
        <v>525</v>
      </c>
      <c r="B265" s="13" t="s">
        <v>526</v>
      </c>
      <c r="C265" s="14">
        <v>165.5</v>
      </c>
      <c r="D265" s="14">
        <v>165.5</v>
      </c>
      <c r="E265" s="14">
        <v>162.80000000000001</v>
      </c>
      <c r="F265" s="15">
        <f t="shared" si="53"/>
        <v>98.4</v>
      </c>
      <c r="G265" s="15">
        <f t="shared" si="52"/>
        <v>98.4</v>
      </c>
      <c r="I265" s="16"/>
      <c r="J265" s="16"/>
    </row>
    <row r="266" spans="1:10" s="5" customFormat="1" ht="38.25" x14ac:dyDescent="0.2">
      <c r="A266" s="25" t="s">
        <v>527</v>
      </c>
      <c r="B266" s="13" t="s">
        <v>528</v>
      </c>
      <c r="C266" s="14">
        <f t="shared" ref="C266:E266" si="54">C267</f>
        <v>334320.09999999998</v>
      </c>
      <c r="D266" s="14">
        <f t="shared" si="54"/>
        <v>334320.09999999998</v>
      </c>
      <c r="E266" s="14">
        <f t="shared" si="54"/>
        <v>171351</v>
      </c>
      <c r="F266" s="15">
        <f t="shared" si="53"/>
        <v>51.3</v>
      </c>
      <c r="G266" s="15">
        <f t="shared" si="52"/>
        <v>51.3</v>
      </c>
      <c r="I266" s="16"/>
      <c r="J266" s="16"/>
    </row>
    <row r="267" spans="1:10" s="5" customFormat="1" ht="51" x14ac:dyDescent="0.2">
      <c r="A267" s="25" t="s">
        <v>529</v>
      </c>
      <c r="B267" s="13" t="s">
        <v>530</v>
      </c>
      <c r="C267" s="14">
        <v>334320.09999999998</v>
      </c>
      <c r="D267" s="14">
        <v>334320.09999999998</v>
      </c>
      <c r="E267" s="14">
        <v>171351</v>
      </c>
      <c r="F267" s="15">
        <f t="shared" si="53"/>
        <v>51.3</v>
      </c>
      <c r="G267" s="15">
        <f t="shared" si="52"/>
        <v>51.3</v>
      </c>
      <c r="I267" s="16"/>
      <c r="J267" s="16"/>
    </row>
    <row r="268" spans="1:10" s="5" customFormat="1" ht="89.25" x14ac:dyDescent="0.2">
      <c r="A268" s="27" t="s">
        <v>531</v>
      </c>
      <c r="B268" s="13" t="s">
        <v>532</v>
      </c>
      <c r="C268" s="14">
        <f t="shared" ref="C268:E268" si="55">C269</f>
        <v>1117540.3</v>
      </c>
      <c r="D268" s="14">
        <f t="shared" si="55"/>
        <v>1117540.3</v>
      </c>
      <c r="E268" s="14">
        <f t="shared" si="55"/>
        <v>619841.80000000005</v>
      </c>
      <c r="F268" s="15">
        <f t="shared" si="53"/>
        <v>55.5</v>
      </c>
      <c r="G268" s="15">
        <f t="shared" si="52"/>
        <v>55.5</v>
      </c>
      <c r="I268" s="16"/>
      <c r="J268" s="16"/>
    </row>
    <row r="269" spans="1:10" s="5" customFormat="1" ht="93.75" customHeight="1" x14ac:dyDescent="0.2">
      <c r="A269" s="27" t="s">
        <v>533</v>
      </c>
      <c r="B269" s="13" t="s">
        <v>534</v>
      </c>
      <c r="C269" s="14">
        <v>1117540.3</v>
      </c>
      <c r="D269" s="14">
        <v>1117540.3</v>
      </c>
      <c r="E269" s="14">
        <v>619841.80000000005</v>
      </c>
      <c r="F269" s="15">
        <f t="shared" si="53"/>
        <v>55.5</v>
      </c>
      <c r="G269" s="15">
        <f t="shared" si="52"/>
        <v>55.5</v>
      </c>
      <c r="I269" s="16"/>
      <c r="J269" s="16"/>
    </row>
    <row r="270" spans="1:10" s="5" customFormat="1" ht="94.5" customHeight="1" x14ac:dyDescent="0.2">
      <c r="A270" s="27" t="s">
        <v>535</v>
      </c>
      <c r="B270" s="13" t="s">
        <v>536</v>
      </c>
      <c r="C270" s="14">
        <f>C271</f>
        <v>341786.8</v>
      </c>
      <c r="D270" s="14">
        <f>D271</f>
        <v>341786.8</v>
      </c>
      <c r="E270" s="14">
        <f>E271</f>
        <v>73380.2</v>
      </c>
      <c r="F270" s="15">
        <f t="shared" si="53"/>
        <v>21.5</v>
      </c>
      <c r="G270" s="15">
        <f t="shared" si="52"/>
        <v>21.5</v>
      </c>
      <c r="I270" s="16"/>
      <c r="J270" s="16"/>
    </row>
    <row r="271" spans="1:10" s="5" customFormat="1" ht="107.25" customHeight="1" x14ac:dyDescent="0.2">
      <c r="A271" s="27" t="s">
        <v>537</v>
      </c>
      <c r="B271" s="13" t="s">
        <v>538</v>
      </c>
      <c r="C271" s="14">
        <v>341786.8</v>
      </c>
      <c r="D271" s="14">
        <v>341786.8</v>
      </c>
      <c r="E271" s="14">
        <v>73380.2</v>
      </c>
      <c r="F271" s="15">
        <f t="shared" si="53"/>
        <v>21.5</v>
      </c>
      <c r="G271" s="15">
        <f t="shared" si="52"/>
        <v>21.5</v>
      </c>
      <c r="I271" s="16"/>
      <c r="J271" s="16"/>
    </row>
    <row r="272" spans="1:10" s="5" customFormat="1" ht="51" x14ac:dyDescent="0.2">
      <c r="A272" s="25" t="s">
        <v>539</v>
      </c>
      <c r="B272" s="13" t="s">
        <v>540</v>
      </c>
      <c r="C272" s="14">
        <f>C273</f>
        <v>308735.3</v>
      </c>
      <c r="D272" s="14">
        <f>D273</f>
        <v>308735.3</v>
      </c>
      <c r="E272" s="14">
        <f>E273</f>
        <v>63587.199999999997</v>
      </c>
      <c r="F272" s="15">
        <f t="shared" si="53"/>
        <v>20.6</v>
      </c>
      <c r="G272" s="15">
        <f t="shared" si="52"/>
        <v>20.6</v>
      </c>
      <c r="I272" s="16"/>
      <c r="J272" s="16"/>
    </row>
    <row r="273" spans="1:10" s="5" customFormat="1" ht="54" customHeight="1" x14ac:dyDescent="0.2">
      <c r="A273" s="25" t="s">
        <v>541</v>
      </c>
      <c r="B273" s="13" t="s">
        <v>542</v>
      </c>
      <c r="C273" s="14">
        <v>308735.3</v>
      </c>
      <c r="D273" s="14">
        <v>308735.3</v>
      </c>
      <c r="E273" s="14">
        <v>63587.199999999997</v>
      </c>
      <c r="F273" s="15">
        <f t="shared" si="53"/>
        <v>20.6</v>
      </c>
      <c r="G273" s="15">
        <f t="shared" si="52"/>
        <v>20.6</v>
      </c>
      <c r="I273" s="16"/>
      <c r="J273" s="16"/>
    </row>
    <row r="274" spans="1:10" s="5" customFormat="1" ht="25.5" x14ac:dyDescent="0.2">
      <c r="A274" s="25" t="s">
        <v>543</v>
      </c>
      <c r="B274" s="13" t="s">
        <v>544</v>
      </c>
      <c r="C274" s="14">
        <v>221121.4</v>
      </c>
      <c r="D274" s="14">
        <v>227380</v>
      </c>
      <c r="E274" s="14">
        <v>122590.3</v>
      </c>
      <c r="F274" s="15">
        <f t="shared" si="53"/>
        <v>55.4</v>
      </c>
      <c r="G274" s="15">
        <f t="shared" si="52"/>
        <v>53.9</v>
      </c>
      <c r="I274" s="16"/>
      <c r="J274" s="16"/>
    </row>
    <row r="275" spans="1:10" s="5" customFormat="1" x14ac:dyDescent="0.2">
      <c r="A275" s="22" t="s">
        <v>545</v>
      </c>
      <c r="B275" s="13" t="s">
        <v>546</v>
      </c>
      <c r="C275" s="14">
        <f>C276+C278+C280+C285+C284+C282</f>
        <v>356819.6</v>
      </c>
      <c r="D275" s="14">
        <f>D276+D278+D280+D285+D284+D282</f>
        <v>359816.1</v>
      </c>
      <c r="E275" s="14">
        <f>E278+E276+E280+E284+E282</f>
        <v>149123.70000000001</v>
      </c>
      <c r="F275" s="15">
        <f t="shared" si="53"/>
        <v>41.8</v>
      </c>
      <c r="G275" s="15">
        <f t="shared" si="52"/>
        <v>41.4</v>
      </c>
      <c r="I275" s="16"/>
      <c r="J275" s="16"/>
    </row>
    <row r="276" spans="1:10" s="5" customFormat="1" ht="51" x14ac:dyDescent="0.2">
      <c r="A276" s="25" t="s">
        <v>547</v>
      </c>
      <c r="B276" s="13" t="s">
        <v>548</v>
      </c>
      <c r="C276" s="14">
        <f>C277</f>
        <v>4235.5</v>
      </c>
      <c r="D276" s="14">
        <f>D277</f>
        <v>6003.6</v>
      </c>
      <c r="E276" s="14">
        <f>E277</f>
        <v>5978.3</v>
      </c>
      <c r="F276" s="15">
        <f t="shared" si="53"/>
        <v>141.1</v>
      </c>
      <c r="G276" s="15">
        <f t="shared" si="52"/>
        <v>99.6</v>
      </c>
      <c r="I276" s="16"/>
      <c r="J276" s="16"/>
    </row>
    <row r="277" spans="1:10" s="5" customFormat="1" ht="55.5" customHeight="1" x14ac:dyDescent="0.2">
      <c r="A277" s="25" t="s">
        <v>549</v>
      </c>
      <c r="B277" s="13" t="s">
        <v>550</v>
      </c>
      <c r="C277" s="14">
        <v>4235.5</v>
      </c>
      <c r="D277" s="14">
        <v>6003.6</v>
      </c>
      <c r="E277" s="14">
        <v>5978.3</v>
      </c>
      <c r="F277" s="15">
        <f t="shared" si="53"/>
        <v>141.1</v>
      </c>
      <c r="G277" s="15">
        <f t="shared" si="52"/>
        <v>99.6</v>
      </c>
      <c r="I277" s="16"/>
      <c r="J277" s="16"/>
    </row>
    <row r="278" spans="1:10" s="5" customFormat="1" ht="41.25" customHeight="1" x14ac:dyDescent="0.2">
      <c r="A278" s="25" t="s">
        <v>551</v>
      </c>
      <c r="B278" s="13" t="s">
        <v>552</v>
      </c>
      <c r="C278" s="14">
        <f>C279</f>
        <v>2509.1999999999998</v>
      </c>
      <c r="D278" s="14">
        <f>D279</f>
        <v>3737.6</v>
      </c>
      <c r="E278" s="14">
        <f>E279</f>
        <v>3737.6</v>
      </c>
      <c r="F278" s="15">
        <f t="shared" si="53"/>
        <v>149</v>
      </c>
      <c r="G278" s="15">
        <f t="shared" si="52"/>
        <v>100</v>
      </c>
      <c r="I278" s="16"/>
      <c r="J278" s="16"/>
    </row>
    <row r="279" spans="1:10" s="5" customFormat="1" ht="51" x14ac:dyDescent="0.2">
      <c r="A279" s="28" t="s">
        <v>553</v>
      </c>
      <c r="B279" s="13" t="s">
        <v>554</v>
      </c>
      <c r="C279" s="14">
        <v>2509.1999999999998</v>
      </c>
      <c r="D279" s="14">
        <v>3737.6</v>
      </c>
      <c r="E279" s="14">
        <v>3737.6</v>
      </c>
      <c r="F279" s="15">
        <f t="shared" si="53"/>
        <v>149</v>
      </c>
      <c r="G279" s="15">
        <f t="shared" si="52"/>
        <v>100</v>
      </c>
      <c r="I279" s="16"/>
      <c r="J279" s="16"/>
    </row>
    <row r="280" spans="1:10" s="5" customFormat="1" ht="38.25" x14ac:dyDescent="0.2">
      <c r="A280" s="25" t="s">
        <v>555</v>
      </c>
      <c r="B280" s="13" t="s">
        <v>556</v>
      </c>
      <c r="C280" s="14">
        <f>C281</f>
        <v>157167.70000000001</v>
      </c>
      <c r="D280" s="14">
        <f>D281</f>
        <v>157167.70000000001</v>
      </c>
      <c r="E280" s="14">
        <f>E281</f>
        <v>126850.6</v>
      </c>
      <c r="F280" s="15">
        <f t="shared" si="53"/>
        <v>80.7</v>
      </c>
      <c r="G280" s="15">
        <f t="shared" si="52"/>
        <v>80.7</v>
      </c>
      <c r="I280" s="16"/>
      <c r="J280" s="16"/>
    </row>
    <row r="281" spans="1:10" s="5" customFormat="1" ht="51" x14ac:dyDescent="0.2">
      <c r="A281" s="28" t="s">
        <v>557</v>
      </c>
      <c r="B281" s="13" t="s">
        <v>558</v>
      </c>
      <c r="C281" s="14">
        <v>157167.70000000001</v>
      </c>
      <c r="D281" s="14">
        <v>157167.70000000001</v>
      </c>
      <c r="E281" s="14">
        <v>126850.6</v>
      </c>
      <c r="F281" s="15">
        <f t="shared" si="53"/>
        <v>80.7</v>
      </c>
      <c r="G281" s="15">
        <f t="shared" si="52"/>
        <v>80.7</v>
      </c>
      <c r="I281" s="16"/>
      <c r="J281" s="16"/>
    </row>
    <row r="282" spans="1:10" s="5" customFormat="1" ht="38.25" x14ac:dyDescent="0.2">
      <c r="A282" s="22" t="s">
        <v>559</v>
      </c>
      <c r="B282" s="13" t="s">
        <v>560</v>
      </c>
      <c r="C282" s="14">
        <f>C283</f>
        <v>11557.2</v>
      </c>
      <c r="D282" s="14">
        <f>D283</f>
        <v>11557.2</v>
      </c>
      <c r="E282" s="14">
        <f>E283</f>
        <v>11557.2</v>
      </c>
      <c r="F282" s="15">
        <f t="shared" si="53"/>
        <v>100</v>
      </c>
      <c r="G282" s="15">
        <f t="shared" si="52"/>
        <v>100</v>
      </c>
      <c r="I282" s="16"/>
      <c r="J282" s="16"/>
    </row>
    <row r="283" spans="1:10" s="5" customFormat="1" ht="40.5" customHeight="1" x14ac:dyDescent="0.2">
      <c r="A283" s="22" t="s">
        <v>561</v>
      </c>
      <c r="B283" s="13" t="s">
        <v>562</v>
      </c>
      <c r="C283" s="14">
        <v>11557.2</v>
      </c>
      <c r="D283" s="14">
        <v>11557.2</v>
      </c>
      <c r="E283" s="14">
        <v>11557.2</v>
      </c>
      <c r="F283" s="15">
        <f t="shared" si="53"/>
        <v>100</v>
      </c>
      <c r="G283" s="15">
        <f t="shared" si="52"/>
        <v>100</v>
      </c>
      <c r="I283" s="16"/>
      <c r="J283" s="16"/>
    </row>
    <row r="284" spans="1:10" s="5" customFormat="1" x14ac:dyDescent="0.2">
      <c r="A284" s="39" t="s">
        <v>563</v>
      </c>
      <c r="B284" s="13" t="s">
        <v>564</v>
      </c>
      <c r="C284" s="14">
        <v>1000</v>
      </c>
      <c r="D284" s="14">
        <v>1000</v>
      </c>
      <c r="E284" s="14">
        <v>1000</v>
      </c>
      <c r="F284" s="15">
        <f t="shared" si="53"/>
        <v>100</v>
      </c>
      <c r="G284" s="15">
        <f t="shared" si="52"/>
        <v>100</v>
      </c>
      <c r="I284" s="16"/>
      <c r="J284" s="16"/>
    </row>
    <row r="285" spans="1:10" s="5" customFormat="1" ht="25.5" x14ac:dyDescent="0.2">
      <c r="A285" s="34" t="s">
        <v>565</v>
      </c>
      <c r="B285" s="13" t="s">
        <v>566</v>
      </c>
      <c r="C285" s="14">
        <f>C286</f>
        <v>180350</v>
      </c>
      <c r="D285" s="14">
        <f>D286</f>
        <v>180350</v>
      </c>
      <c r="E285" s="14">
        <v>0</v>
      </c>
      <c r="F285" s="15">
        <f t="shared" si="53"/>
        <v>0</v>
      </c>
      <c r="G285" s="15">
        <f t="shared" si="52"/>
        <v>0</v>
      </c>
      <c r="I285" s="16"/>
      <c r="J285" s="16"/>
    </row>
    <row r="286" spans="1:10" s="5" customFormat="1" ht="25.5" x14ac:dyDescent="0.2">
      <c r="A286" s="25" t="s">
        <v>567</v>
      </c>
      <c r="B286" s="13" t="s">
        <v>568</v>
      </c>
      <c r="C286" s="14">
        <v>180350</v>
      </c>
      <c r="D286" s="14">
        <v>180350</v>
      </c>
      <c r="E286" s="14">
        <v>0</v>
      </c>
      <c r="F286" s="15">
        <f t="shared" si="53"/>
        <v>0</v>
      </c>
      <c r="G286" s="15">
        <f t="shared" si="52"/>
        <v>0</v>
      </c>
      <c r="I286" s="16"/>
      <c r="J286" s="16"/>
    </row>
    <row r="287" spans="1:10" s="5" customFormat="1" ht="38.25" x14ac:dyDescent="0.2">
      <c r="A287" s="22" t="s">
        <v>569</v>
      </c>
      <c r="B287" s="13" t="s">
        <v>570</v>
      </c>
      <c r="C287" s="14">
        <f>C288</f>
        <v>400000</v>
      </c>
      <c r="D287" s="14">
        <f>D288</f>
        <v>400000</v>
      </c>
      <c r="E287" s="14">
        <f>E288</f>
        <v>444943.4</v>
      </c>
      <c r="F287" s="15">
        <f t="shared" si="53"/>
        <v>111.2</v>
      </c>
      <c r="G287" s="15">
        <f t="shared" si="52"/>
        <v>111.2</v>
      </c>
      <c r="I287" s="16"/>
      <c r="J287" s="16"/>
    </row>
    <row r="288" spans="1:10" s="5" customFormat="1" ht="38.25" x14ac:dyDescent="0.2">
      <c r="A288" s="22" t="s">
        <v>571</v>
      </c>
      <c r="B288" s="13" t="s">
        <v>572</v>
      </c>
      <c r="C288" s="14">
        <f>C289</f>
        <v>400000</v>
      </c>
      <c r="D288" s="14">
        <f>D289</f>
        <v>400000</v>
      </c>
      <c r="E288" s="14">
        <f>E289+E291+E290</f>
        <v>444943.4</v>
      </c>
      <c r="F288" s="15">
        <f t="shared" si="53"/>
        <v>111.2</v>
      </c>
      <c r="G288" s="15">
        <f t="shared" si="52"/>
        <v>111.2</v>
      </c>
      <c r="I288" s="16"/>
      <c r="J288" s="16"/>
    </row>
    <row r="289" spans="1:10" s="5" customFormat="1" ht="51" x14ac:dyDescent="0.2">
      <c r="A289" s="22" t="s">
        <v>573</v>
      </c>
      <c r="B289" s="13" t="s">
        <v>574</v>
      </c>
      <c r="C289" s="14">
        <v>400000</v>
      </c>
      <c r="D289" s="14">
        <v>400000</v>
      </c>
      <c r="E289" s="14">
        <v>400000</v>
      </c>
      <c r="F289" s="15">
        <f t="shared" si="53"/>
        <v>100</v>
      </c>
      <c r="G289" s="15">
        <f t="shared" si="52"/>
        <v>100</v>
      </c>
      <c r="I289" s="16"/>
      <c r="J289" s="16"/>
    </row>
    <row r="290" spans="1:10" s="5" customFormat="1" ht="78.75" customHeight="1" x14ac:dyDescent="0.2">
      <c r="A290" s="22" t="s">
        <v>575</v>
      </c>
      <c r="B290" s="13" t="s">
        <v>576</v>
      </c>
      <c r="C290" s="14">
        <v>0</v>
      </c>
      <c r="D290" s="14">
        <v>0</v>
      </c>
      <c r="E290" s="14">
        <v>-32.299999999999997</v>
      </c>
      <c r="F290" s="15">
        <f t="shared" si="53"/>
        <v>0</v>
      </c>
      <c r="G290" s="15">
        <f t="shared" si="52"/>
        <v>0</v>
      </c>
      <c r="I290" s="16"/>
      <c r="J290" s="16"/>
    </row>
    <row r="291" spans="1:10" s="5" customFormat="1" ht="68.25" customHeight="1" x14ac:dyDescent="0.2">
      <c r="A291" s="22" t="s">
        <v>577</v>
      </c>
      <c r="B291" s="13" t="s">
        <v>578</v>
      </c>
      <c r="C291" s="14">
        <v>0</v>
      </c>
      <c r="D291" s="14">
        <v>0</v>
      </c>
      <c r="E291" s="14">
        <v>44975.7</v>
      </c>
      <c r="F291" s="15">
        <f t="shared" si="53"/>
        <v>0</v>
      </c>
      <c r="G291" s="15">
        <f t="shared" si="52"/>
        <v>0</v>
      </c>
      <c r="I291" s="16"/>
      <c r="J291" s="16"/>
    </row>
    <row r="292" spans="1:10" s="5" customFormat="1" x14ac:dyDescent="0.2">
      <c r="A292" s="22" t="s">
        <v>579</v>
      </c>
      <c r="B292" s="13" t="s">
        <v>580</v>
      </c>
      <c r="C292" s="14">
        <f t="shared" ref="C292:D292" si="56">C293</f>
        <v>7100</v>
      </c>
      <c r="D292" s="14">
        <f t="shared" si="56"/>
        <v>12600</v>
      </c>
      <c r="E292" s="14">
        <f>E293</f>
        <v>12600</v>
      </c>
      <c r="F292" s="15" t="str">
        <f t="shared" si="53"/>
        <v>св.100</v>
      </c>
      <c r="G292" s="15">
        <f t="shared" si="52"/>
        <v>100</v>
      </c>
      <c r="I292" s="16"/>
      <c r="J292" s="16"/>
    </row>
    <row r="293" spans="1:10" s="5" customFormat="1" ht="25.5" x14ac:dyDescent="0.2">
      <c r="A293" s="25" t="s">
        <v>581</v>
      </c>
      <c r="B293" s="13" t="s">
        <v>582</v>
      </c>
      <c r="C293" s="14">
        <f>C294</f>
        <v>7100</v>
      </c>
      <c r="D293" s="14">
        <f>D294</f>
        <v>12600</v>
      </c>
      <c r="E293" s="14">
        <f>E294</f>
        <v>12600</v>
      </c>
      <c r="F293" s="15" t="str">
        <f t="shared" si="53"/>
        <v>св.100</v>
      </c>
      <c r="G293" s="15">
        <f t="shared" si="52"/>
        <v>100</v>
      </c>
      <c r="I293" s="16"/>
      <c r="J293" s="16"/>
    </row>
    <row r="294" spans="1:10" s="5" customFormat="1" ht="25.5" x14ac:dyDescent="0.2">
      <c r="A294" s="25" t="s">
        <v>581</v>
      </c>
      <c r="B294" s="13" t="s">
        <v>583</v>
      </c>
      <c r="C294" s="14">
        <v>7100</v>
      </c>
      <c r="D294" s="14">
        <v>12600</v>
      </c>
      <c r="E294" s="14">
        <v>12600</v>
      </c>
      <c r="F294" s="15" t="str">
        <f t="shared" si="53"/>
        <v>св.100</v>
      </c>
      <c r="G294" s="15">
        <f t="shared" si="52"/>
        <v>100</v>
      </c>
      <c r="I294" s="16"/>
      <c r="J294" s="16"/>
    </row>
    <row r="295" spans="1:10" s="5" customFormat="1" ht="89.25" x14ac:dyDescent="0.2">
      <c r="A295" s="22" t="s">
        <v>584</v>
      </c>
      <c r="B295" s="13" t="s">
        <v>585</v>
      </c>
      <c r="C295" s="14">
        <f>C296+C305</f>
        <v>250670.3</v>
      </c>
      <c r="D295" s="14">
        <f>D296+D305</f>
        <v>250670.3</v>
      </c>
      <c r="E295" s="14">
        <f>E296+E305</f>
        <v>283914.09999999998</v>
      </c>
      <c r="F295" s="15">
        <f t="shared" si="53"/>
        <v>113.3</v>
      </c>
      <c r="G295" s="15">
        <f t="shared" si="52"/>
        <v>113.3</v>
      </c>
      <c r="I295" s="16"/>
      <c r="J295" s="16"/>
    </row>
    <row r="296" spans="1:10" s="5" customFormat="1" ht="63.75" x14ac:dyDescent="0.2">
      <c r="A296" s="22" t="s">
        <v>586</v>
      </c>
      <c r="B296" s="13" t="s">
        <v>587</v>
      </c>
      <c r="C296" s="14">
        <f>C297</f>
        <v>234676.6</v>
      </c>
      <c r="D296" s="14">
        <f>D297</f>
        <v>234676.6</v>
      </c>
      <c r="E296" s="14">
        <f>E297</f>
        <v>264872.3</v>
      </c>
      <c r="F296" s="15">
        <f t="shared" si="53"/>
        <v>112.9</v>
      </c>
      <c r="G296" s="15">
        <f t="shared" si="52"/>
        <v>112.9</v>
      </c>
      <c r="I296" s="16"/>
      <c r="J296" s="16"/>
    </row>
    <row r="297" spans="1:10" s="5" customFormat="1" ht="63.75" x14ac:dyDescent="0.2">
      <c r="A297" s="22" t="s">
        <v>588</v>
      </c>
      <c r="B297" s="13" t="s">
        <v>589</v>
      </c>
      <c r="C297" s="14">
        <f>C303+C301+C304</f>
        <v>234676.6</v>
      </c>
      <c r="D297" s="14">
        <f>D303+D301+D304</f>
        <v>234676.6</v>
      </c>
      <c r="E297" s="14">
        <f>E301+E303+E304+E299+E302+E300+E298</f>
        <v>264872.3</v>
      </c>
      <c r="F297" s="15">
        <f t="shared" si="53"/>
        <v>112.9</v>
      </c>
      <c r="G297" s="15">
        <f t="shared" si="52"/>
        <v>112.9</v>
      </c>
      <c r="I297" s="16"/>
      <c r="J297" s="16"/>
    </row>
    <row r="298" spans="1:10" s="5" customFormat="1" ht="89.25" x14ac:dyDescent="0.2">
      <c r="A298" s="22" t="s">
        <v>590</v>
      </c>
      <c r="B298" s="13" t="s">
        <v>591</v>
      </c>
      <c r="C298" s="14">
        <v>0</v>
      </c>
      <c r="D298" s="14">
        <v>0</v>
      </c>
      <c r="E298" s="14">
        <v>1476.5</v>
      </c>
      <c r="F298" s="15">
        <f t="shared" si="53"/>
        <v>0</v>
      </c>
      <c r="G298" s="15">
        <f t="shared" si="52"/>
        <v>0</v>
      </c>
      <c r="I298" s="16"/>
      <c r="J298" s="16"/>
    </row>
    <row r="299" spans="1:10" s="5" customFormat="1" ht="63.75" x14ac:dyDescent="0.2">
      <c r="A299" s="22" t="s">
        <v>592</v>
      </c>
      <c r="B299" s="13" t="s">
        <v>593</v>
      </c>
      <c r="C299" s="14">
        <v>0</v>
      </c>
      <c r="D299" s="14">
        <v>0</v>
      </c>
      <c r="E299" s="14">
        <v>1.3</v>
      </c>
      <c r="F299" s="15">
        <f t="shared" si="53"/>
        <v>0</v>
      </c>
      <c r="G299" s="15">
        <f t="shared" si="52"/>
        <v>0</v>
      </c>
      <c r="I299" s="16"/>
      <c r="J299" s="16"/>
    </row>
    <row r="300" spans="1:10" s="5" customFormat="1" ht="63.75" x14ac:dyDescent="0.2">
      <c r="A300" s="22" t="s">
        <v>594</v>
      </c>
      <c r="B300" s="13" t="s">
        <v>595</v>
      </c>
      <c r="C300" s="14">
        <v>0</v>
      </c>
      <c r="D300" s="14">
        <v>0</v>
      </c>
      <c r="E300" s="14">
        <v>20.9</v>
      </c>
      <c r="F300" s="15">
        <f t="shared" si="53"/>
        <v>0</v>
      </c>
      <c r="G300" s="15">
        <f t="shared" si="52"/>
        <v>0</v>
      </c>
      <c r="I300" s="16"/>
      <c r="J300" s="16"/>
    </row>
    <row r="301" spans="1:10" s="5" customFormat="1" ht="108.75" customHeight="1" x14ac:dyDescent="0.2">
      <c r="A301" s="23" t="s">
        <v>596</v>
      </c>
      <c r="B301" s="13" t="s">
        <v>597</v>
      </c>
      <c r="C301" s="14">
        <v>6.1</v>
      </c>
      <c r="D301" s="14">
        <v>6.1</v>
      </c>
      <c r="E301" s="14">
        <v>30.6</v>
      </c>
      <c r="F301" s="15" t="str">
        <f t="shared" si="53"/>
        <v>св.100</v>
      </c>
      <c r="G301" s="15" t="str">
        <f t="shared" si="52"/>
        <v>св.100</v>
      </c>
      <c r="I301" s="16"/>
      <c r="J301" s="16"/>
    </row>
    <row r="302" spans="1:10" s="5" customFormat="1" ht="51" x14ac:dyDescent="0.2">
      <c r="A302" s="23" t="s">
        <v>598</v>
      </c>
      <c r="B302" s="13" t="s">
        <v>599</v>
      </c>
      <c r="C302" s="14">
        <v>0</v>
      </c>
      <c r="D302" s="14">
        <v>0</v>
      </c>
      <c r="E302" s="14">
        <v>174.4</v>
      </c>
      <c r="F302" s="15">
        <f t="shared" si="53"/>
        <v>0</v>
      </c>
      <c r="G302" s="15">
        <f t="shared" si="52"/>
        <v>0</v>
      </c>
      <c r="I302" s="16"/>
      <c r="J302" s="16"/>
    </row>
    <row r="303" spans="1:10" s="5" customFormat="1" ht="63.75" x14ac:dyDescent="0.2">
      <c r="A303" s="22" t="s">
        <v>600</v>
      </c>
      <c r="B303" s="13" t="s">
        <v>601</v>
      </c>
      <c r="C303" s="14">
        <v>234658.7</v>
      </c>
      <c r="D303" s="14">
        <v>234658.7</v>
      </c>
      <c r="E303" s="14">
        <v>263156.8</v>
      </c>
      <c r="F303" s="15">
        <f t="shared" si="53"/>
        <v>112.1</v>
      </c>
      <c r="G303" s="15">
        <f t="shared" si="52"/>
        <v>112.1</v>
      </c>
      <c r="I303" s="16"/>
      <c r="J303" s="16"/>
    </row>
    <row r="304" spans="1:10" s="5" customFormat="1" ht="63.75" x14ac:dyDescent="0.2">
      <c r="A304" s="22" t="s">
        <v>602</v>
      </c>
      <c r="B304" s="13" t="s">
        <v>603</v>
      </c>
      <c r="C304" s="14">
        <v>11.8</v>
      </c>
      <c r="D304" s="14">
        <v>11.8</v>
      </c>
      <c r="E304" s="14">
        <v>11.8</v>
      </c>
      <c r="F304" s="15">
        <f t="shared" si="53"/>
        <v>100</v>
      </c>
      <c r="G304" s="15">
        <f t="shared" si="52"/>
        <v>100</v>
      </c>
      <c r="I304" s="16"/>
      <c r="J304" s="16"/>
    </row>
    <row r="305" spans="1:10" s="5" customFormat="1" ht="38.25" x14ac:dyDescent="0.2">
      <c r="A305" s="22" t="s">
        <v>604</v>
      </c>
      <c r="B305" s="13" t="s">
        <v>605</v>
      </c>
      <c r="C305" s="14">
        <f>C306</f>
        <v>15993.7</v>
      </c>
      <c r="D305" s="14">
        <f>D306</f>
        <v>15993.7</v>
      </c>
      <c r="E305" s="14">
        <f>E306</f>
        <v>19041.8</v>
      </c>
      <c r="F305" s="15">
        <f t="shared" si="53"/>
        <v>119.1</v>
      </c>
      <c r="G305" s="15">
        <f t="shared" si="52"/>
        <v>119.1</v>
      </c>
      <c r="I305" s="16"/>
      <c r="J305" s="16"/>
    </row>
    <row r="306" spans="1:10" s="5" customFormat="1" ht="38.25" x14ac:dyDescent="0.2">
      <c r="A306" s="22" t="s">
        <v>606</v>
      </c>
      <c r="B306" s="13" t="s">
        <v>607</v>
      </c>
      <c r="C306" s="14">
        <f>C308+C309</f>
        <v>15993.7</v>
      </c>
      <c r="D306" s="14">
        <f>D308+D309</f>
        <v>15993.7</v>
      </c>
      <c r="E306" s="14">
        <f>E308+E309+E307</f>
        <v>19041.8</v>
      </c>
      <c r="F306" s="15">
        <f t="shared" si="53"/>
        <v>119.1</v>
      </c>
      <c r="G306" s="15">
        <f t="shared" si="52"/>
        <v>119.1</v>
      </c>
      <c r="I306" s="16"/>
      <c r="J306" s="16"/>
    </row>
    <row r="307" spans="1:10" s="5" customFormat="1" ht="38.25" x14ac:dyDescent="0.2">
      <c r="A307" s="22" t="s">
        <v>608</v>
      </c>
      <c r="B307" s="13" t="s">
        <v>609</v>
      </c>
      <c r="C307" s="14">
        <v>0</v>
      </c>
      <c r="D307" s="14">
        <v>0</v>
      </c>
      <c r="E307" s="14">
        <v>103.5</v>
      </c>
      <c r="F307" s="15">
        <f t="shared" si="53"/>
        <v>0</v>
      </c>
      <c r="G307" s="15">
        <f t="shared" si="52"/>
        <v>0</v>
      </c>
      <c r="I307" s="16"/>
      <c r="J307" s="16"/>
    </row>
    <row r="308" spans="1:10" s="5" customFormat="1" ht="38.25" x14ac:dyDescent="0.2">
      <c r="A308" s="22" t="s">
        <v>610</v>
      </c>
      <c r="B308" s="13" t="s">
        <v>611</v>
      </c>
      <c r="C308" s="14">
        <v>12.5</v>
      </c>
      <c r="D308" s="14">
        <v>12.5</v>
      </c>
      <c r="E308" s="14">
        <v>714.9</v>
      </c>
      <c r="F308" s="15" t="str">
        <f t="shared" si="53"/>
        <v>св.100</v>
      </c>
      <c r="G308" s="15" t="str">
        <f t="shared" si="52"/>
        <v>св.100</v>
      </c>
      <c r="I308" s="16"/>
      <c r="J308" s="16"/>
    </row>
    <row r="309" spans="1:10" s="5" customFormat="1" ht="38.25" x14ac:dyDescent="0.2">
      <c r="A309" s="22" t="s">
        <v>612</v>
      </c>
      <c r="B309" s="13" t="s">
        <v>613</v>
      </c>
      <c r="C309" s="14">
        <v>15981.2</v>
      </c>
      <c r="D309" s="14">
        <v>15981.2</v>
      </c>
      <c r="E309" s="14">
        <v>18223.400000000001</v>
      </c>
      <c r="F309" s="15">
        <f t="shared" si="53"/>
        <v>114</v>
      </c>
      <c r="G309" s="15">
        <f t="shared" si="52"/>
        <v>114</v>
      </c>
      <c r="I309" s="16"/>
      <c r="J309" s="16"/>
    </row>
    <row r="310" spans="1:10" s="5" customFormat="1" ht="51" x14ac:dyDescent="0.2">
      <c r="A310" s="22" t="s">
        <v>614</v>
      </c>
      <c r="B310" s="13" t="s">
        <v>615</v>
      </c>
      <c r="C310" s="14">
        <f>C311</f>
        <v>-57556.2</v>
      </c>
      <c r="D310" s="14">
        <f>D311</f>
        <v>-57556.2</v>
      </c>
      <c r="E310" s="14">
        <f>E311</f>
        <v>-67337.100000000006</v>
      </c>
      <c r="F310" s="15">
        <f t="shared" si="53"/>
        <v>0</v>
      </c>
      <c r="G310" s="15">
        <f t="shared" si="52"/>
        <v>0</v>
      </c>
      <c r="I310" s="16"/>
      <c r="J310" s="16"/>
    </row>
    <row r="311" spans="1:10" s="5" customFormat="1" ht="51" x14ac:dyDescent="0.2">
      <c r="A311" s="22" t="s">
        <v>616</v>
      </c>
      <c r="B311" s="13" t="s">
        <v>617</v>
      </c>
      <c r="C311" s="14">
        <f>C332+C315+C317+C318+C320+C321+C322+C324+C325+C326+C327+C330+C331</f>
        <v>-57556.2</v>
      </c>
      <c r="D311" s="14">
        <f>D332+D315+D317+D318+D320+D321+D322+D324+D325+D326+D327+D330+D331</f>
        <v>-57556.2</v>
      </c>
      <c r="E311" s="14">
        <f>E312+E317+E318+E332+E320+E324+E325+E326+E327+E330+E321+E322+E331+E315+E323+E328+E329+E319+E316+E314+E313</f>
        <v>-67337.100000000006</v>
      </c>
      <c r="F311" s="15">
        <f t="shared" si="53"/>
        <v>0</v>
      </c>
      <c r="G311" s="15">
        <f t="shared" si="52"/>
        <v>0</v>
      </c>
      <c r="I311" s="16"/>
      <c r="J311" s="16"/>
    </row>
    <row r="312" spans="1:10" s="5" customFormat="1" ht="76.5" x14ac:dyDescent="0.2">
      <c r="A312" s="22" t="s">
        <v>618</v>
      </c>
      <c r="B312" s="13" t="s">
        <v>619</v>
      </c>
      <c r="C312" s="14">
        <v>0</v>
      </c>
      <c r="D312" s="14">
        <v>0</v>
      </c>
      <c r="E312" s="14">
        <v>-1476.6</v>
      </c>
      <c r="F312" s="15">
        <f t="shared" si="53"/>
        <v>0</v>
      </c>
      <c r="G312" s="15">
        <f t="shared" si="52"/>
        <v>0</v>
      </c>
      <c r="I312" s="16"/>
      <c r="J312" s="16"/>
    </row>
    <row r="313" spans="1:10" s="5" customFormat="1" ht="76.5" x14ac:dyDescent="0.2">
      <c r="A313" s="22" t="s">
        <v>620</v>
      </c>
      <c r="B313" s="13" t="s">
        <v>621</v>
      </c>
      <c r="C313" s="14">
        <v>0</v>
      </c>
      <c r="D313" s="14">
        <v>0</v>
      </c>
      <c r="E313" s="14">
        <v>-1545.9</v>
      </c>
      <c r="F313" s="15">
        <f t="shared" si="53"/>
        <v>0</v>
      </c>
      <c r="G313" s="15">
        <f t="shared" si="52"/>
        <v>0</v>
      </c>
      <c r="I313" s="16"/>
      <c r="J313" s="16"/>
    </row>
    <row r="314" spans="1:10" s="5" customFormat="1" ht="38.25" x14ac:dyDescent="0.2">
      <c r="A314" s="22" t="s">
        <v>622</v>
      </c>
      <c r="B314" s="13" t="s">
        <v>623</v>
      </c>
      <c r="C314" s="14">
        <v>0</v>
      </c>
      <c r="D314" s="14">
        <v>0</v>
      </c>
      <c r="E314" s="14">
        <v>-469.9</v>
      </c>
      <c r="F314" s="15">
        <f t="shared" si="53"/>
        <v>0</v>
      </c>
      <c r="G314" s="15">
        <f t="shared" si="52"/>
        <v>0</v>
      </c>
      <c r="I314" s="16"/>
      <c r="J314" s="16"/>
    </row>
    <row r="315" spans="1:10" s="5" customFormat="1" ht="94.5" customHeight="1" x14ac:dyDescent="0.2">
      <c r="A315" s="23" t="s">
        <v>624</v>
      </c>
      <c r="B315" s="13" t="s">
        <v>625</v>
      </c>
      <c r="C315" s="14">
        <v>-5.7</v>
      </c>
      <c r="D315" s="14">
        <v>-5.7</v>
      </c>
      <c r="E315" s="14">
        <v>-7.6</v>
      </c>
      <c r="F315" s="15">
        <f t="shared" si="53"/>
        <v>0</v>
      </c>
      <c r="G315" s="15">
        <f t="shared" si="52"/>
        <v>0</v>
      </c>
      <c r="I315" s="16"/>
      <c r="J315" s="16"/>
    </row>
    <row r="316" spans="1:10" s="5" customFormat="1" ht="63.75" x14ac:dyDescent="0.2">
      <c r="A316" s="23" t="s">
        <v>626</v>
      </c>
      <c r="B316" s="13" t="s">
        <v>627</v>
      </c>
      <c r="C316" s="14">
        <v>0</v>
      </c>
      <c r="D316" s="14">
        <v>0</v>
      </c>
      <c r="E316" s="14">
        <v>-238.6</v>
      </c>
      <c r="F316" s="15">
        <f t="shared" si="53"/>
        <v>0</v>
      </c>
      <c r="G316" s="15">
        <f t="shared" si="52"/>
        <v>0</v>
      </c>
      <c r="I316" s="16"/>
      <c r="J316" s="16"/>
    </row>
    <row r="317" spans="1:10" s="5" customFormat="1" ht="54" customHeight="1" x14ac:dyDescent="0.2">
      <c r="A317" s="22" t="s">
        <v>628</v>
      </c>
      <c r="B317" s="13" t="s">
        <v>629</v>
      </c>
      <c r="C317" s="14">
        <v>-1.7</v>
      </c>
      <c r="D317" s="14">
        <v>-1.7</v>
      </c>
      <c r="E317" s="14">
        <v>-6.1</v>
      </c>
      <c r="F317" s="15">
        <f t="shared" si="53"/>
        <v>0</v>
      </c>
      <c r="G317" s="15">
        <f t="shared" si="52"/>
        <v>0</v>
      </c>
      <c r="I317" s="16"/>
      <c r="J317" s="16"/>
    </row>
    <row r="318" spans="1:10" s="5" customFormat="1" ht="53.25" customHeight="1" x14ac:dyDescent="0.2">
      <c r="A318" s="23" t="s">
        <v>630</v>
      </c>
      <c r="B318" s="13" t="s">
        <v>631</v>
      </c>
      <c r="C318" s="14">
        <v>-1.7</v>
      </c>
      <c r="D318" s="14">
        <v>-1.7</v>
      </c>
      <c r="E318" s="14">
        <v>-1.7</v>
      </c>
      <c r="F318" s="15">
        <f t="shared" si="53"/>
        <v>0</v>
      </c>
      <c r="G318" s="15">
        <f t="shared" si="52"/>
        <v>0</v>
      </c>
      <c r="I318" s="16"/>
      <c r="J318" s="16"/>
    </row>
    <row r="319" spans="1:10" s="5" customFormat="1" ht="51" x14ac:dyDescent="0.2">
      <c r="A319" s="23" t="s">
        <v>632</v>
      </c>
      <c r="B319" s="13" t="s">
        <v>633</v>
      </c>
      <c r="C319" s="14">
        <v>0</v>
      </c>
      <c r="D319" s="14">
        <v>0</v>
      </c>
      <c r="E319" s="14">
        <v>-20.9</v>
      </c>
      <c r="F319" s="15">
        <f t="shared" si="53"/>
        <v>0</v>
      </c>
      <c r="G319" s="15">
        <f t="shared" si="52"/>
        <v>0</v>
      </c>
      <c r="I319" s="16"/>
      <c r="J319" s="16"/>
    </row>
    <row r="320" spans="1:10" s="5" customFormat="1" ht="63.75" x14ac:dyDescent="0.2">
      <c r="A320" s="23" t="s">
        <v>634</v>
      </c>
      <c r="B320" s="13" t="s">
        <v>635</v>
      </c>
      <c r="C320" s="14">
        <v>-2.2999999999999998</v>
      </c>
      <c r="D320" s="14">
        <v>-2.2999999999999998</v>
      </c>
      <c r="E320" s="14">
        <v>-2.2999999999999998</v>
      </c>
      <c r="F320" s="15">
        <f t="shared" si="53"/>
        <v>0</v>
      </c>
      <c r="G320" s="15">
        <f t="shared" si="52"/>
        <v>0</v>
      </c>
      <c r="I320" s="16"/>
      <c r="J320" s="16"/>
    </row>
    <row r="321" spans="1:10" s="5" customFormat="1" ht="38.25" x14ac:dyDescent="0.2">
      <c r="A321" s="23" t="s">
        <v>636</v>
      </c>
      <c r="B321" s="13" t="s">
        <v>637</v>
      </c>
      <c r="C321" s="14">
        <v>-0.5</v>
      </c>
      <c r="D321" s="14">
        <v>-0.5</v>
      </c>
      <c r="E321" s="14">
        <v>-401</v>
      </c>
      <c r="F321" s="15">
        <f t="shared" si="53"/>
        <v>0</v>
      </c>
      <c r="G321" s="15">
        <f t="shared" si="52"/>
        <v>0</v>
      </c>
      <c r="I321" s="16"/>
      <c r="J321" s="16"/>
    </row>
    <row r="322" spans="1:10" s="5" customFormat="1" ht="93.75" customHeight="1" x14ac:dyDescent="0.2">
      <c r="A322" s="23" t="s">
        <v>638</v>
      </c>
      <c r="B322" s="13" t="s">
        <v>639</v>
      </c>
      <c r="C322" s="14">
        <v>-6.1</v>
      </c>
      <c r="D322" s="14">
        <v>-6.1</v>
      </c>
      <c r="E322" s="14">
        <v>-30.6</v>
      </c>
      <c r="F322" s="15">
        <f t="shared" si="53"/>
        <v>0</v>
      </c>
      <c r="G322" s="15">
        <f t="shared" si="52"/>
        <v>0</v>
      </c>
      <c r="I322" s="16"/>
      <c r="J322" s="16"/>
    </row>
    <row r="323" spans="1:10" s="5" customFormat="1" ht="69" customHeight="1" x14ac:dyDescent="0.2">
      <c r="A323" s="23" t="s">
        <v>640</v>
      </c>
      <c r="B323" s="13" t="s">
        <v>641</v>
      </c>
      <c r="C323" s="14">
        <v>0</v>
      </c>
      <c r="D323" s="14">
        <v>0</v>
      </c>
      <c r="E323" s="14">
        <v>-1.8</v>
      </c>
      <c r="F323" s="15">
        <f t="shared" si="53"/>
        <v>0</v>
      </c>
      <c r="G323" s="15">
        <f t="shared" si="52"/>
        <v>0</v>
      </c>
      <c r="I323" s="16"/>
      <c r="J323" s="16"/>
    </row>
    <row r="324" spans="1:10" s="5" customFormat="1" ht="42.75" customHeight="1" x14ac:dyDescent="0.2">
      <c r="A324" s="23" t="s">
        <v>642</v>
      </c>
      <c r="B324" s="13" t="s">
        <v>643</v>
      </c>
      <c r="C324" s="14">
        <v>-105.9</v>
      </c>
      <c r="D324" s="14">
        <v>-105.9</v>
      </c>
      <c r="E324" s="14">
        <v>-1043.5999999999999</v>
      </c>
      <c r="F324" s="15">
        <f t="shared" si="53"/>
        <v>0</v>
      </c>
      <c r="G324" s="15">
        <f t="shared" si="52"/>
        <v>0</v>
      </c>
      <c r="I324" s="16"/>
      <c r="J324" s="16"/>
    </row>
    <row r="325" spans="1:10" s="5" customFormat="1" ht="63.75" x14ac:dyDescent="0.2">
      <c r="A325" s="23" t="s">
        <v>644</v>
      </c>
      <c r="B325" s="13" t="s">
        <v>645</v>
      </c>
      <c r="C325" s="14">
        <v>-47.4</v>
      </c>
      <c r="D325" s="14">
        <v>-47.4</v>
      </c>
      <c r="E325" s="14">
        <v>-357.4</v>
      </c>
      <c r="F325" s="15">
        <f t="shared" si="53"/>
        <v>0</v>
      </c>
      <c r="G325" s="15">
        <f t="shared" ref="G325:G333" si="57">IF(D325=0,0,IF(E325&lt;0,0,IF((E325/D325*100)&gt;150,"св.100",E325/D325*100)))</f>
        <v>0</v>
      </c>
      <c r="I325" s="16"/>
      <c r="J325" s="16"/>
    </row>
    <row r="326" spans="1:10" s="5" customFormat="1" ht="132.75" customHeight="1" x14ac:dyDescent="0.2">
      <c r="A326" s="23" t="s">
        <v>646</v>
      </c>
      <c r="B326" s="13" t="s">
        <v>647</v>
      </c>
      <c r="C326" s="14">
        <v>-223.7</v>
      </c>
      <c r="D326" s="14">
        <v>-223.7</v>
      </c>
      <c r="E326" s="14">
        <v>-1171</v>
      </c>
      <c r="F326" s="15">
        <f t="shared" ref="F326:F333" si="58">IF(C326=0,0,IF(E326&lt;0,0,IF((E326/C326*100)&gt;150,"св.100",E326/C326*100)))</f>
        <v>0</v>
      </c>
      <c r="G326" s="15">
        <f t="shared" si="57"/>
        <v>0</v>
      </c>
      <c r="I326" s="16"/>
      <c r="J326" s="16"/>
    </row>
    <row r="327" spans="1:10" s="5" customFormat="1" ht="107.25" customHeight="1" x14ac:dyDescent="0.2">
      <c r="A327" s="23" t="s">
        <v>648</v>
      </c>
      <c r="B327" s="13" t="s">
        <v>649</v>
      </c>
      <c r="C327" s="14">
        <v>-1.5</v>
      </c>
      <c r="D327" s="14">
        <v>-1.5</v>
      </c>
      <c r="E327" s="14">
        <v>-1.5</v>
      </c>
      <c r="F327" s="15">
        <f t="shared" si="58"/>
        <v>0</v>
      </c>
      <c r="G327" s="15">
        <f t="shared" si="57"/>
        <v>0</v>
      </c>
      <c r="I327" s="16"/>
      <c r="J327" s="16"/>
    </row>
    <row r="328" spans="1:10" s="5" customFormat="1" ht="38.25" x14ac:dyDescent="0.2">
      <c r="A328" s="23" t="s">
        <v>650</v>
      </c>
      <c r="B328" s="13" t="s">
        <v>651</v>
      </c>
      <c r="C328" s="14">
        <v>0</v>
      </c>
      <c r="D328" s="14">
        <v>0</v>
      </c>
      <c r="E328" s="14">
        <v>-728.2</v>
      </c>
      <c r="F328" s="15">
        <f t="shared" si="58"/>
        <v>0</v>
      </c>
      <c r="G328" s="15">
        <f t="shared" si="57"/>
        <v>0</v>
      </c>
      <c r="I328" s="16"/>
      <c r="J328" s="16"/>
    </row>
    <row r="329" spans="1:10" s="5" customFormat="1" ht="51" x14ac:dyDescent="0.2">
      <c r="A329" s="23" t="s">
        <v>652</v>
      </c>
      <c r="B329" s="13" t="s">
        <v>653</v>
      </c>
      <c r="C329" s="14">
        <v>0</v>
      </c>
      <c r="D329" s="14">
        <v>0</v>
      </c>
      <c r="E329" s="14">
        <v>-1721.7</v>
      </c>
      <c r="F329" s="15">
        <f t="shared" si="58"/>
        <v>0</v>
      </c>
      <c r="G329" s="15">
        <f t="shared" si="57"/>
        <v>0</v>
      </c>
      <c r="I329" s="16"/>
      <c r="J329" s="16"/>
    </row>
    <row r="330" spans="1:10" s="5" customFormat="1" ht="102" x14ac:dyDescent="0.2">
      <c r="A330" s="23" t="s">
        <v>654</v>
      </c>
      <c r="B330" s="13" t="s">
        <v>655</v>
      </c>
      <c r="C330" s="14">
        <v>-0.9</v>
      </c>
      <c r="D330" s="14">
        <v>-0.9</v>
      </c>
      <c r="E330" s="14">
        <v>-0.9</v>
      </c>
      <c r="F330" s="15">
        <f t="shared" si="58"/>
        <v>0</v>
      </c>
      <c r="G330" s="15">
        <f t="shared" si="57"/>
        <v>0</v>
      </c>
      <c r="I330" s="16"/>
      <c r="J330" s="16"/>
    </row>
    <row r="331" spans="1:10" s="5" customFormat="1" ht="89.25" x14ac:dyDescent="0.2">
      <c r="A331" s="23" t="s">
        <v>656</v>
      </c>
      <c r="B331" s="13" t="s">
        <v>657</v>
      </c>
      <c r="C331" s="14">
        <v>-2.2999999999999998</v>
      </c>
      <c r="D331" s="14">
        <v>-2.2999999999999998</v>
      </c>
      <c r="E331" s="14">
        <v>-1483.7</v>
      </c>
      <c r="F331" s="15">
        <f t="shared" si="58"/>
        <v>0</v>
      </c>
      <c r="G331" s="15">
        <f t="shared" si="57"/>
        <v>0</v>
      </c>
      <c r="I331" s="16"/>
      <c r="J331" s="16"/>
    </row>
    <row r="332" spans="1:10" s="5" customFormat="1" ht="51" x14ac:dyDescent="0.2">
      <c r="A332" s="22" t="s">
        <v>658</v>
      </c>
      <c r="B332" s="13" t="s">
        <v>659</v>
      </c>
      <c r="C332" s="14">
        <v>-57156.5</v>
      </c>
      <c r="D332" s="14">
        <v>-57156.5</v>
      </c>
      <c r="E332" s="14">
        <v>-56626.1</v>
      </c>
      <c r="F332" s="15">
        <f t="shared" si="58"/>
        <v>0</v>
      </c>
      <c r="G332" s="15">
        <f t="shared" si="57"/>
        <v>0</v>
      </c>
      <c r="I332" s="16"/>
      <c r="J332" s="16"/>
    </row>
    <row r="333" spans="1:10" s="1" customFormat="1" x14ac:dyDescent="0.2">
      <c r="A333" s="40" t="s">
        <v>660</v>
      </c>
      <c r="B333" s="38" t="s">
        <v>661</v>
      </c>
      <c r="C333" s="17">
        <f>C192+C5</f>
        <v>188528702.59999999</v>
      </c>
      <c r="D333" s="17">
        <f>D192+D5</f>
        <v>188537503.09999999</v>
      </c>
      <c r="E333" s="17">
        <f>E192+E5</f>
        <v>152958513.59999999</v>
      </c>
      <c r="F333" s="18">
        <f t="shared" si="58"/>
        <v>81.099999999999994</v>
      </c>
      <c r="G333" s="18">
        <f t="shared" si="57"/>
        <v>81.099999999999994</v>
      </c>
      <c r="I333" s="16"/>
      <c r="J333" s="16"/>
    </row>
    <row r="335" spans="1:10" x14ac:dyDescent="0.2">
      <c r="D335" s="9"/>
      <c r="E335" s="9"/>
      <c r="F335" s="9"/>
    </row>
    <row r="337" spans="4:6" x14ac:dyDescent="0.2">
      <c r="D337" s="9"/>
      <c r="E337" s="9"/>
      <c r="F337" s="9"/>
    </row>
  </sheetData>
  <mergeCells count="10">
    <mergeCell ref="A6:B6"/>
    <mergeCell ref="A85:B85"/>
    <mergeCell ref="A1:G1"/>
    <mergeCell ref="A3:A4"/>
    <mergeCell ref="B3:B4"/>
    <mergeCell ref="C3:C4"/>
    <mergeCell ref="D3:D4"/>
    <mergeCell ref="E3:E4"/>
    <mergeCell ref="F3:G3"/>
    <mergeCell ref="F2:G2"/>
  </mergeCells>
  <pageMargins left="0" right="0" top="0" bottom="0" header="0" footer="0"/>
  <pageSetup paperSize="9" scale="72" firstPageNumber="2798" fitToHeight="0" orientation="portrait" useFirstPageNumber="1" r:id="rId1"/>
  <headerFooter alignWithMargins="0">
    <oddFooter>&amp;R&amp;"Times New Roman,обычный"&amp;P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Шубная  Юлия  Петровна</cp:lastModifiedBy>
  <cp:lastPrinted>2018-09-06T05:33:57Z</cp:lastPrinted>
  <dcterms:created xsi:type="dcterms:W3CDTF">1999-06-18T11:49:53Z</dcterms:created>
  <dcterms:modified xsi:type="dcterms:W3CDTF">2018-09-06T05:33:58Z</dcterms:modified>
</cp:coreProperties>
</file>